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5" yWindow="-15" windowWidth="12000" windowHeight="7620"/>
  </bookViews>
  <sheets>
    <sheet name="Specifikace" sheetId="5" r:id="rId1"/>
  </sheets>
  <definedNames>
    <definedName name="_xlnm._FilterDatabase" localSheetId="0" hidden="1">Specifikace!$A$121:$H$239</definedName>
    <definedName name="Bod_0222">Specifikace!$D$58</definedName>
    <definedName name="Bod_0233">Specifikace!$D$62</definedName>
    <definedName name="Bod_0256">Specifikace!$D$71</definedName>
    <definedName name="Bod_0297">Specifikace!$D$86</definedName>
    <definedName name="časová_rezerva">#REF!</definedName>
    <definedName name="DESIGN">#REF!</definedName>
    <definedName name="DODAVATEL">#REF!</definedName>
    <definedName name="hr_HSV">#REF!</definedName>
    <definedName name="hr_PSV">#REF!</definedName>
    <definedName name="HZS_1">#REF!</definedName>
    <definedName name="HZS_18">#REF!</definedName>
    <definedName name="HZS_21">#REF!</definedName>
    <definedName name="HZS_22">#REF!</definedName>
    <definedName name="HZS_23">#REF!</definedName>
    <definedName name="HZS_24">#REF!</definedName>
    <definedName name="HZS_26">#REF!</definedName>
    <definedName name="HZS_27">#REF!</definedName>
    <definedName name="HZS_28">#REF!</definedName>
    <definedName name="HZS_3">#REF!</definedName>
    <definedName name="HZS_31">#REF!</definedName>
    <definedName name="HZS_330">#REF!</definedName>
    <definedName name="HZS_34">#REF!</definedName>
    <definedName name="HZS_35">#REF!</definedName>
    <definedName name="HZS_36">#REF!</definedName>
    <definedName name="HZS_38">#REF!</definedName>
    <definedName name="HZS_4">#REF!</definedName>
    <definedName name="HZS_41">#REF!</definedName>
    <definedName name="HZS_43">#REF!</definedName>
    <definedName name="HZS_5">#REF!</definedName>
    <definedName name="HZS_61">#REF!</definedName>
    <definedName name="HZS_62">#REF!</definedName>
    <definedName name="HZS_627">#REF!</definedName>
    <definedName name="HZS_629">#REF!</definedName>
    <definedName name="HZS_63">#REF!</definedName>
    <definedName name="HZS_64">#REF!</definedName>
    <definedName name="HZS_700">#REF!</definedName>
    <definedName name="HZS_711">#REF!</definedName>
    <definedName name="HZS_712">#REF!</definedName>
    <definedName name="HZS_713">#REF!</definedName>
    <definedName name="HZS_721">#REF!</definedName>
    <definedName name="HZS_722">#REF!</definedName>
    <definedName name="HZS_723">#REF!</definedName>
    <definedName name="HZS_725">#REF!</definedName>
    <definedName name="HZS_730">#REF!</definedName>
    <definedName name="HZS_748">#REF!</definedName>
    <definedName name="HZS_761">#REF!</definedName>
    <definedName name="HZS_762">#REF!</definedName>
    <definedName name="HZS_763">#REF!</definedName>
    <definedName name="HZS_764">#REF!</definedName>
    <definedName name="HZS_765">#REF!</definedName>
    <definedName name="HZS_766">#REF!</definedName>
    <definedName name="HZS_767">#REF!</definedName>
    <definedName name="HZS_771">#REF!</definedName>
    <definedName name="HZS_772">#REF!</definedName>
    <definedName name="HZS_773">#REF!</definedName>
    <definedName name="HZS_775">#REF!</definedName>
    <definedName name="HZS_776">#REF!</definedName>
    <definedName name="HZS_777">#REF!</definedName>
    <definedName name="HZS_781">#REF!</definedName>
    <definedName name="HZS_782">#REF!</definedName>
    <definedName name="HZS_783">#REF!</definedName>
    <definedName name="HZS_784">#REF!</definedName>
    <definedName name="HZS_787">#REF!</definedName>
    <definedName name="HZS_799">#REF!</definedName>
    <definedName name="HZS_8">#REF!</definedName>
    <definedName name="HZS_800">#REF!</definedName>
    <definedName name="HZS_801">#REF!</definedName>
    <definedName name="HZS_802">#REF!</definedName>
    <definedName name="HZS_803">#REF!</definedName>
    <definedName name="HZS_804">#REF!</definedName>
    <definedName name="HZS_900">#REF!</definedName>
    <definedName name="HZS_94">#REF!</definedName>
    <definedName name="HZS_95">#REF!</definedName>
    <definedName name="HZS_96">#REF!</definedName>
    <definedName name="HZS_97">#REF!</definedName>
    <definedName name="HZS_98">#REF!</definedName>
    <definedName name="HZS_99">#REF!</definedName>
    <definedName name="HZS_999">#REF!</definedName>
    <definedName name="HZS_HSV">#REF!</definedName>
    <definedName name="HZS_PSV">#REF!</definedName>
    <definedName name="koef">#REF!</definedName>
    <definedName name="Manažer_cen">#REF!</definedName>
    <definedName name="MATICE_CEN">#REF!</definedName>
    <definedName name="mzda_top">#REF!</definedName>
    <definedName name="_xlnm.Print_Titles" localSheetId="0">Specifikace!$A:$A,Specifikace!$121:$123</definedName>
    <definedName name="_xlnm.Print_Area" localSheetId="0">Specifikace!$D$3:$H$43,Specifikace!$D$46:$H$112,Specifikace!$D$123:$H$239</definedName>
    <definedName name="P_101">Specifikace!#REF!</definedName>
    <definedName name="P_102">Specifikace!#REF!</definedName>
    <definedName name="P_103">Specifikace!#REF!</definedName>
    <definedName name="P_104">Specifikace!#REF!</definedName>
    <definedName name="P_105">Specifikace!#REF!</definedName>
    <definedName name="P_106">Specifikace!#REF!</definedName>
    <definedName name="P_107">Specifikace!#REF!</definedName>
    <definedName name="P_108">Specifikace!#REF!</definedName>
    <definedName name="P_109">Specifikace!#REF!</definedName>
    <definedName name="P_110">Specifikace!#REF!</definedName>
    <definedName name="P_111">Specifikace!#REF!</definedName>
    <definedName name="P_112">Specifikace!#REF!</definedName>
    <definedName name="P_113">Specifikace!#REF!</definedName>
    <definedName name="P_114">Specifikace!#REF!</definedName>
    <definedName name="P_115">Specifikace!#REF!</definedName>
    <definedName name="P_116">Specifikace!#REF!</definedName>
    <definedName name="P_117">Specifikace!#REF!</definedName>
    <definedName name="P_118">Specifikace!#REF!</definedName>
    <definedName name="P_119">Specifikace!#REF!</definedName>
    <definedName name="P_120">Specifikace!#REF!</definedName>
    <definedName name="P_121">Specifikace!#REF!</definedName>
    <definedName name="P_122">Specifikace!#REF!</definedName>
    <definedName name="P_123">Specifikace!#REF!</definedName>
    <definedName name="P_124">Specifikace!#REF!</definedName>
    <definedName name="P_125">#REF!</definedName>
    <definedName name="P_126">#REF!</definedName>
    <definedName name="P_127">#REF!</definedName>
    <definedName name="P_128">#REF!</definedName>
    <definedName name="P_129">#REF!</definedName>
    <definedName name="P_130">#REF!</definedName>
    <definedName name="P_131">#REF!</definedName>
    <definedName name="P_132">#REF!</definedName>
    <definedName name="P_133">#REF!</definedName>
    <definedName name="P_134">#REF!</definedName>
    <definedName name="P_135">#REF!</definedName>
    <definedName name="P_136">#REF!</definedName>
    <definedName name="P_137">#REF!</definedName>
    <definedName name="P_138">#REF!</definedName>
    <definedName name="P_139">#REF!</definedName>
    <definedName name="P_140">#REF!</definedName>
    <definedName name="P_141">#REF!</definedName>
    <definedName name="P_142">#REF!</definedName>
    <definedName name="P_143">#REF!</definedName>
    <definedName name="P_144">#REF!</definedName>
    <definedName name="P_145">#REF!</definedName>
    <definedName name="P_146">#REF!</definedName>
    <definedName name="P_147">#REF!</definedName>
    <definedName name="P_148">#REF!</definedName>
    <definedName name="P_149">#REF!</definedName>
    <definedName name="P_150">#REF!</definedName>
    <definedName name="P_151">#REF!</definedName>
    <definedName name="P_152">#REF!</definedName>
    <definedName name="pojistné">#REF!</definedName>
    <definedName name="projekt">#REF!</definedName>
    <definedName name="přesun">#REF!</definedName>
    <definedName name="přesun_PSV">#REF!</definedName>
    <definedName name="R_01">#REF!</definedName>
    <definedName name="R_02">Specifikace!#REF!</definedName>
    <definedName name="R_03">Specifikace!$D$30</definedName>
    <definedName name="R_04">#REF!</definedName>
    <definedName name="R_05">#REF!</definedName>
    <definedName name="R_06">#REF!</definedName>
    <definedName name="R_07">#REF!</definedName>
    <definedName name="R_08">#REF!</definedName>
    <definedName name="R_09">#REF!</definedName>
    <definedName name="R_10">Specifikace!$D$29</definedName>
    <definedName name="R_100">Specifikace!#REF!</definedName>
    <definedName name="R_11">#REF!</definedName>
    <definedName name="R_12">Specifikace!$D$34</definedName>
    <definedName name="R_13">#REF!</definedName>
    <definedName name="R_14">#REF!</definedName>
    <definedName name="R_15">#REF!</definedName>
    <definedName name="R_16">#REF!</definedName>
    <definedName name="R_17">#REF!</definedName>
    <definedName name="R_18">#REF!</definedName>
    <definedName name="R_19">#REF!</definedName>
    <definedName name="R_20">#REF!</definedName>
    <definedName name="R_21">#REF!</definedName>
    <definedName name="R_22">#REF!</definedName>
    <definedName name="R_23">#REF!</definedName>
    <definedName name="R_24">#REF!</definedName>
    <definedName name="R_25">#REF!</definedName>
    <definedName name="R_26">#REF!</definedName>
    <definedName name="R_27">#REF!</definedName>
    <definedName name="R_28">#REF!</definedName>
    <definedName name="R_29">#REF!</definedName>
    <definedName name="R_30">#REF!</definedName>
    <definedName name="R_31">#REF!</definedName>
    <definedName name="R_32">#REF!</definedName>
    <definedName name="R_33">#REF!</definedName>
    <definedName name="R_34">#REF!</definedName>
    <definedName name="R_35">#REF!</definedName>
    <definedName name="R_36">#REF!</definedName>
    <definedName name="R_37">#REF!</definedName>
    <definedName name="R_38">#REF!</definedName>
    <definedName name="R_39">#REF!</definedName>
    <definedName name="R_40">#REF!</definedName>
    <definedName name="R_41">Specifikace!$D$28</definedName>
    <definedName name="R_42">#REF!</definedName>
    <definedName name="R_43">#REF!</definedName>
    <definedName name="R_44">Specifikace!#REF!</definedName>
    <definedName name="R_45">Specifikace!$D$32</definedName>
    <definedName name="R_46">#REF!</definedName>
    <definedName name="R_47">#REF!</definedName>
    <definedName name="R_48">#REF!</definedName>
    <definedName name="R_49">#REF!</definedName>
    <definedName name="R_50">#REF!</definedName>
    <definedName name="R_51">#REF!</definedName>
    <definedName name="R_52">#REF!</definedName>
    <definedName name="R_53">#REF!</definedName>
    <definedName name="R_54">#REF!</definedName>
    <definedName name="R_55">#REF!</definedName>
    <definedName name="R_56">#REF!</definedName>
    <definedName name="R_57">#REF!</definedName>
    <definedName name="R_58">#REF!</definedName>
    <definedName name="R_59">#REF!</definedName>
    <definedName name="R_60">#REF!</definedName>
    <definedName name="R_61">#REF!</definedName>
    <definedName name="R_62">#REF!</definedName>
    <definedName name="R_63">#REF!</definedName>
    <definedName name="R_64">#REF!</definedName>
    <definedName name="R_65">#REF!</definedName>
    <definedName name="R_66">#REF!</definedName>
    <definedName name="R_67">#REF!</definedName>
    <definedName name="R_68">#REF!</definedName>
    <definedName name="R_69">#REF!</definedName>
    <definedName name="R_70">#REF!</definedName>
    <definedName name="R_71">#REF!</definedName>
    <definedName name="R_72">#REF!</definedName>
    <definedName name="R_73">#REF!</definedName>
    <definedName name="R_74">#REF!</definedName>
    <definedName name="R_75">#REF!</definedName>
    <definedName name="R_76">#REF!</definedName>
    <definedName name="R_77">#REF!</definedName>
    <definedName name="R_78">Specifikace!#REF!</definedName>
    <definedName name="R_79">#REF!</definedName>
    <definedName name="R_80">#REF!</definedName>
    <definedName name="R_81">#REF!</definedName>
    <definedName name="R_82">#REF!</definedName>
    <definedName name="R_83">#REF!</definedName>
    <definedName name="R_84">#REF!</definedName>
    <definedName name="R_85">#REF!</definedName>
    <definedName name="R_86">#REF!</definedName>
    <definedName name="R_87">#REF!</definedName>
    <definedName name="R_88">#REF!</definedName>
    <definedName name="R_89">#REF!</definedName>
    <definedName name="R_90">#REF!</definedName>
    <definedName name="R_91">#REF!</definedName>
    <definedName name="R_92">#REF!</definedName>
    <definedName name="R_93">#REF!</definedName>
    <definedName name="R_94">#REF!</definedName>
    <definedName name="R_95">Specifikace!$D$31</definedName>
    <definedName name="R_96">#REF!</definedName>
    <definedName name="R_97">#REF!</definedName>
    <definedName name="R_98">#REF!</definedName>
    <definedName name="R_99">Specifikace!#REF!</definedName>
    <definedName name="RTS">#REF!</definedName>
    <definedName name="S_01">#REF!</definedName>
    <definedName name="S_02">Specifikace!#REF!</definedName>
    <definedName name="S_03">Specifikace!$D$177</definedName>
    <definedName name="S_04">#REF!</definedName>
    <definedName name="S_05">#REF!</definedName>
    <definedName name="S_06">#REF!</definedName>
    <definedName name="S_07">#REF!</definedName>
    <definedName name="S_08">#REF!</definedName>
    <definedName name="S_09">#REF!</definedName>
    <definedName name="S_10">Specifikace!$D$159</definedName>
    <definedName name="S_100">Specifikace!#REF!</definedName>
    <definedName name="S_11">#REF!</definedName>
    <definedName name="S_12">Specifikace!$D$222</definedName>
    <definedName name="S_13">#REF!</definedName>
    <definedName name="S_14">#REF!</definedName>
    <definedName name="S_15">#REF!</definedName>
    <definedName name="S_16">#REF!</definedName>
    <definedName name="S_17">#REF!</definedName>
    <definedName name="S_18">#REF!</definedName>
    <definedName name="S_19">#REF!</definedName>
    <definedName name="S_20">#REF!</definedName>
    <definedName name="S_21">#REF!</definedName>
    <definedName name="S_22">#REF!</definedName>
    <definedName name="S_23">#REF!</definedName>
    <definedName name="S_24">#REF!</definedName>
    <definedName name="S_25">#REF!</definedName>
    <definedName name="S_26">#REF!</definedName>
    <definedName name="S_27">#REF!</definedName>
    <definedName name="S_28">#REF!</definedName>
    <definedName name="S_29">#REF!</definedName>
    <definedName name="S_30">#REF!</definedName>
    <definedName name="S_31">#REF!</definedName>
    <definedName name="S_32">#REF!</definedName>
    <definedName name="S_33">#REF!</definedName>
    <definedName name="S_34">#REF!</definedName>
    <definedName name="S_35">#REF!</definedName>
    <definedName name="S_36">#REF!</definedName>
    <definedName name="S_37">#REF!</definedName>
    <definedName name="S_38">#REF!</definedName>
    <definedName name="S_39">#REF!</definedName>
    <definedName name="S_40">#REF!</definedName>
    <definedName name="S_41">Specifikace!$D$130</definedName>
    <definedName name="S_42">#REF!</definedName>
    <definedName name="S_43">#REF!</definedName>
    <definedName name="S_44">Specifikace!#REF!</definedName>
    <definedName name="S_45">Specifikace!$D$211</definedName>
    <definedName name="S_46">#REF!</definedName>
    <definedName name="S_47">#REF!</definedName>
    <definedName name="S_48">#REF!</definedName>
    <definedName name="S_49">#REF!</definedName>
    <definedName name="S_50">#REF!</definedName>
    <definedName name="S_51">#REF!</definedName>
    <definedName name="S_52">#REF!</definedName>
    <definedName name="S_53">#REF!</definedName>
    <definedName name="S_54">#REF!</definedName>
    <definedName name="S_55">#REF!</definedName>
    <definedName name="S_56">#REF!</definedName>
    <definedName name="S_57">#REF!</definedName>
    <definedName name="S_58">#REF!</definedName>
    <definedName name="S_59">#REF!</definedName>
    <definedName name="S_60">#REF!</definedName>
    <definedName name="S_61">#REF!</definedName>
    <definedName name="S_62">#REF!</definedName>
    <definedName name="S_63">#REF!</definedName>
    <definedName name="S_64">#REF!</definedName>
    <definedName name="S_65">#REF!</definedName>
    <definedName name="S_66">#REF!</definedName>
    <definedName name="S_67">#REF!</definedName>
    <definedName name="S_68">#REF!</definedName>
    <definedName name="S_69">#REF!</definedName>
    <definedName name="S_70">#REF!</definedName>
    <definedName name="S_71">#REF!</definedName>
    <definedName name="S_72">#REF!</definedName>
    <definedName name="S_73">#REF!</definedName>
    <definedName name="S_74">#REF!</definedName>
    <definedName name="S_75">#REF!</definedName>
    <definedName name="S_76">#REF!</definedName>
    <definedName name="S_77">#REF!</definedName>
    <definedName name="S_78">Specifikace!#REF!</definedName>
    <definedName name="S_79">#REF!</definedName>
    <definedName name="S_80">#REF!</definedName>
    <definedName name="S_81">#REF!</definedName>
    <definedName name="S_82">#REF!</definedName>
    <definedName name="S_83">#REF!</definedName>
    <definedName name="S_84">#REF!</definedName>
    <definedName name="S_85">#REF!</definedName>
    <definedName name="S_86">#REF!</definedName>
    <definedName name="S_87">#REF!</definedName>
    <definedName name="S_88">#REF!</definedName>
    <definedName name="S_89">#REF!</definedName>
    <definedName name="S_90">#REF!</definedName>
    <definedName name="S_91">#REF!</definedName>
    <definedName name="S_92">#REF!</definedName>
    <definedName name="S_93">#REF!</definedName>
    <definedName name="S_94">#REF!</definedName>
    <definedName name="S_95">Specifikace!$D$192</definedName>
    <definedName name="S_96">#REF!</definedName>
    <definedName name="S_97">#REF!</definedName>
    <definedName name="S_98">#REF!</definedName>
    <definedName name="S_99">Specifikace!#REF!</definedName>
    <definedName name="SEZNAM_POUŽITÝCH_MEZD">#REF!</definedName>
    <definedName name="sleva_ocel">#REF!</definedName>
    <definedName name="SLEVY">#REF!</definedName>
    <definedName name="STD_HR_HSV">#REF!</definedName>
    <definedName name="STD_HR_PSV">#REF!</definedName>
    <definedName name="T_101">Specifikace!#REF!</definedName>
    <definedName name="T_102">Specifikace!#REF!</definedName>
    <definedName name="T_103">Specifikace!#REF!</definedName>
    <definedName name="T_104">Specifikace!#REF!</definedName>
    <definedName name="T_105">Specifikace!#REF!</definedName>
    <definedName name="T_106">Specifikace!#REF!</definedName>
    <definedName name="T_107">Specifikace!#REF!</definedName>
    <definedName name="T_108">Specifikace!#REF!</definedName>
    <definedName name="T_109">Specifikace!#REF!</definedName>
    <definedName name="T_110">Specifikace!#REF!</definedName>
    <definedName name="T_111">Specifikace!#REF!</definedName>
    <definedName name="T_112">Specifikace!#REF!</definedName>
    <definedName name="T_113">Specifikace!#REF!</definedName>
    <definedName name="T_114">Specifikace!#REF!</definedName>
    <definedName name="T_115">Specifikace!#REF!</definedName>
    <definedName name="T_116">Specifikace!#REF!</definedName>
    <definedName name="T_117">Specifikace!#REF!</definedName>
    <definedName name="T_118">Specifikace!#REF!</definedName>
    <definedName name="T_119">Specifikace!#REF!</definedName>
    <definedName name="T_120">Specifikace!#REF!</definedName>
    <definedName name="T_121">Specifikace!#REF!</definedName>
    <definedName name="T_122">Specifikace!#REF!</definedName>
    <definedName name="T_123">Specifikace!#REF!</definedName>
    <definedName name="T_124">Specifikace!#REF!</definedName>
    <definedName name="T_125">#REF!</definedName>
    <definedName name="T_126">#REF!</definedName>
    <definedName name="T_127">#REF!</definedName>
    <definedName name="T_128">#REF!</definedName>
    <definedName name="T_129">#REF!</definedName>
    <definedName name="T_130">#REF!</definedName>
    <definedName name="T_131">#REF!</definedName>
    <definedName name="T_132">#REF!</definedName>
    <definedName name="T_133">#REF!</definedName>
    <definedName name="T_134">#REF!</definedName>
    <definedName name="T_135">#REF!</definedName>
    <definedName name="T_136">#REF!</definedName>
    <definedName name="T_137">#REF!</definedName>
    <definedName name="T_138">#REF!</definedName>
    <definedName name="T_139">#REF!</definedName>
    <definedName name="T_140">#REF!</definedName>
    <definedName name="T_141">#REF!</definedName>
    <definedName name="T_142">#REF!</definedName>
    <definedName name="T_143">#REF!</definedName>
    <definedName name="T_144">#REF!</definedName>
    <definedName name="T_145">#REF!</definedName>
    <definedName name="T_146">#REF!</definedName>
    <definedName name="T_147">#REF!</definedName>
    <definedName name="T_148">#REF!</definedName>
    <definedName name="T_149">#REF!</definedName>
    <definedName name="T_150">#REF!</definedName>
    <definedName name="T_151">#REF!</definedName>
    <definedName name="T_152">#REF!</definedName>
    <definedName name="UŽITNÁ_PLOCHA">Specifikace!#REF!</definedName>
    <definedName name="volba_přesunu">#REF!</definedName>
    <definedName name="VRN">#REF!</definedName>
  </definedNames>
  <calcPr calcId="125725"/>
  <fileRecoveryPr autoRecover="0"/>
</workbook>
</file>

<file path=xl/calcChain.xml><?xml version="1.0" encoding="utf-8"?>
<calcChain xmlns="http://schemas.openxmlformats.org/spreadsheetml/2006/main">
  <c r="F180" i="5"/>
  <c r="F166"/>
  <c r="F165"/>
  <c r="F164"/>
  <c r="F163"/>
  <c r="F162"/>
  <c r="F149"/>
  <c r="F148"/>
  <c r="F146"/>
  <c r="F145"/>
  <c r="F144"/>
  <c r="F142"/>
  <c r="F140"/>
  <c r="F139"/>
  <c r="F135"/>
  <c r="F136" l="1"/>
  <c r="F181" l="1"/>
  <c r="F168"/>
  <c r="F150"/>
  <c r="F137" l="1"/>
  <c r="F138" l="1"/>
  <c r="H237" l="1"/>
  <c r="D192" l="1"/>
  <c r="D211"/>
  <c r="D215" s="1"/>
  <c r="D130"/>
  <c r="D152" s="1"/>
  <c r="D159"/>
  <c r="D170" s="1"/>
  <c r="D177"/>
  <c r="D185" s="1"/>
  <c r="D222"/>
  <c r="D239" s="1"/>
  <c r="D204" l="1"/>
  <c r="H149" l="1"/>
  <c r="H148"/>
  <c r="H146"/>
  <c r="H150"/>
  <c r="H145"/>
  <c r="H142"/>
  <c r="H144"/>
  <c r="H139"/>
  <c r="H140"/>
  <c r="H181" l="1"/>
  <c r="H180"/>
  <c r="H200"/>
  <c r="A135" l="1"/>
  <c r="A136" l="1"/>
  <c r="A137" l="1"/>
  <c r="A138" s="1"/>
  <c r="A139" l="1"/>
  <c r="A140" s="1"/>
  <c r="A142" l="1"/>
  <c r="A144" s="1"/>
  <c r="A145" s="1"/>
  <c r="A146" s="1"/>
  <c r="A149" l="1"/>
  <c r="A148"/>
  <c r="A150" s="1"/>
  <c r="A162" l="1"/>
  <c r="A163" s="1"/>
  <c r="A164" s="1"/>
  <c r="A165" l="1"/>
  <c r="A166" s="1"/>
  <c r="A167" s="1"/>
  <c r="A168" l="1"/>
  <c r="A180" l="1"/>
  <c r="A181" s="1"/>
  <c r="A183" l="1"/>
  <c r="A197" l="1"/>
  <c r="A198" s="1"/>
  <c r="A199" l="1"/>
  <c r="A200" s="1"/>
  <c r="A202" s="1"/>
  <c r="H164" l="1"/>
  <c r="H165"/>
  <c r="H166"/>
  <c r="F167" s="1"/>
  <c r="H167" l="1"/>
  <c r="H137" l="1"/>
  <c r="H162"/>
  <c r="H136"/>
  <c r="F183"/>
  <c r="H198"/>
  <c r="H135"/>
  <c r="H199"/>
  <c r="H197"/>
  <c r="H163"/>
  <c r="H138"/>
  <c r="H168"/>
  <c r="F202" l="1"/>
  <c r="H183"/>
  <c r="H185" s="1"/>
  <c r="H30" s="1"/>
  <c r="H170"/>
  <c r="H29" s="1"/>
  <c r="H152"/>
  <c r="H28" s="1"/>
  <c r="H202" l="1"/>
  <c r="H204" s="1"/>
  <c r="H31" s="1"/>
  <c r="F213" a="1"/>
  <c r="F213" s="1"/>
  <c r="H213" s="1"/>
  <c r="H215" s="1"/>
  <c r="H32" s="1"/>
  <c r="F227" l="1"/>
  <c r="H227" s="1"/>
  <c r="F228"/>
  <c r="H228" s="1"/>
  <c r="F235"/>
  <c r="H235" s="1"/>
  <c r="F236" s="1"/>
  <c r="H236" s="1"/>
  <c r="H239" l="1"/>
  <c r="H34" s="1"/>
  <c r="H37" s="1"/>
  <c r="H39" s="1"/>
  <c r="H41" s="1"/>
  <c r="H2" s="1"/>
  <c r="A213" l="1"/>
  <c r="A227" l="1"/>
  <c r="A228" l="1"/>
  <c r="A235" s="1"/>
  <c r="A236" s="1"/>
  <c r="A237" s="1"/>
</calcChain>
</file>

<file path=xl/sharedStrings.xml><?xml version="1.0" encoding="utf-8"?>
<sst xmlns="http://schemas.openxmlformats.org/spreadsheetml/2006/main" count="201" uniqueCount="165">
  <si>
    <t>m2</t>
  </si>
  <si>
    <t>ks</t>
  </si>
  <si>
    <t>REKAPITULACE</t>
  </si>
  <si>
    <t>mj</t>
  </si>
  <si>
    <t>t</t>
  </si>
  <si>
    <t>kpl</t>
  </si>
  <si>
    <t>%</t>
  </si>
  <si>
    <t>cena celkem</t>
  </si>
  <si>
    <t>STAVEBNÍK</t>
  </si>
  <si>
    <t>CELKEM BEZ DPH</t>
  </si>
  <si>
    <t>DPH</t>
  </si>
  <si>
    <t>C E L K E M</t>
  </si>
  <si>
    <t>položka</t>
  </si>
  <si>
    <t>popis položky</t>
  </si>
  <si>
    <t>počet mj</t>
  </si>
  <si>
    <t>cena mj</t>
  </si>
  <si>
    <t>Izolace proti vodě</t>
  </si>
  <si>
    <t>hmoty</t>
  </si>
  <si>
    <t>suť</t>
  </si>
  <si>
    <t>ROZPOČET</t>
  </si>
  <si>
    <t>0110 - Soupis výkonů a dodávek s cenovými a výměrovými jednotkami níže uvedené, zahrnují všechny práce a dodávky potřebné pro úplné dokončení a  předání  díla objednateli bez vad a nedodělků ve smyslu obchodního práva.</t>
  </si>
  <si>
    <t>0120 - Do ceny dodavatele nutno zahrnout i všechny dodávky a práce popsané v této specifikaci nebo v jiné části dokumentace (výkresy, technická zpráva, ostatní dokumenty), a to i v případech, kdy jsou práce či dodávky uvedeny pouze v jedné z těchto částí. V případě nesouladu má výkresová dokumentace, technická zpráva a ostatní popisy projektanta přednost před touto specifikací. Provádění stavby a objednávky materiálu se řídí celou projektovou dokumentací.</t>
  </si>
  <si>
    <t>0130 - Pokud není výslovně uvedeno rozdělení dodávky a montáže v jednotkových cenách, obsahuje cena jednotlivých položek obě tyto složky.</t>
  </si>
  <si>
    <t>0140 - Zhotovitel je povinen si před předáním nabídky prohlédnout a zkontrolovat PD se soupisem prací a dodávek, prohlédnout a prozkoumat staveniště a jeho okolí a obstarat si všechny nezbytné a přístupné informace,které mu umožní zpracovat nabídku úplně a jednoznačně. Před podáním nabídky si zhotovitel může vyžádat konzultace u zpracovatele dokumentace. Pozdější požadavky, plynoucí z omylu či neznalosti PD a poměrů na staveništi jsou nepřijatelné a nebude k nim přihlíženo jako k oprávněným.</t>
  </si>
  <si>
    <t>0200 - Obsah jednotkových cen v této specifikaci</t>
  </si>
  <si>
    <t>0210 - Přímý materiál</t>
  </si>
  <si>
    <t>0211 - Materiál nosný a doplňkový (přímo zabudované) a materiál pomocný (vč.odepisovaného vícenásobným použitím)</t>
  </si>
  <si>
    <t>0212 - Pořizovací náklady a prvotní doprava (od výrobce k prvnímu uložení ve skladu), celní poplatky a celní jistina</t>
  </si>
  <si>
    <t>0220 - Náklady na přímé zpracování</t>
  </si>
  <si>
    <t>0221 - Přímé mzdy - mzdové náklady výrobních dělníků a dopravních zařízení (vč. příplatků, dovolené, náhrady mezd, přesčasové práce, pohotovosti, odměn, přestávek technologických a v důsledku povětrnostních vlivů, ale mimo zimní odstávku - viz režie výrobní); zákonné pojištění důchodové, nemocenské a zdravotní (DNZ) z těchto mzdových nákladů</t>
  </si>
  <si>
    <t>0222 - Náklady na stroje - přímé provozní náklady včetně mzdy posádky stroje nebo "stand-by" obsluhy rezervního zařízení na stavbě,  odpisy nebo nájemné a to i v případě, že investiční prostředek je již účetně odepsán,  fond oprav, zákonné pojištění DNZ z mezd a daně</t>
  </si>
  <si>
    <t>0230 - Ostatní přímé náklady</t>
  </si>
  <si>
    <t>0231 - Mimostaveništní doprava mezi sklady staveb u převozu použitých materiálů a polotovarů</t>
  </si>
  <si>
    <t>0232 - Mimostaveništní doprava u převozu  strojů a zařízení na stavbu a nájezdy strojů a vozidel na stavbu k technologickým výkonům</t>
  </si>
  <si>
    <t>0234 - Poplatky  a služby, pokud jsou obsaženy v popisu náplně položky zhotovovací práce (např. poplatek za vážení, kvalitativní a testovací zkoušky zhotovovací práce)</t>
  </si>
  <si>
    <t>0240 - Subdodávky</t>
  </si>
  <si>
    <t>0250 - Výrobní režie (standardní)</t>
  </si>
  <si>
    <t>0251 - Odpisy, oprava a údržba drobného majetku režijního výrobního charakteru, který je ve vlastnictví stavby, nebo kancelářských pomůcek</t>
  </si>
  <si>
    <t>0252 - Přepravné a nájem aut stavby, nakupovaná nebo vlastní režijní doprava při  služebních cestách a doprava zaměstnanců na stavbu; vnitrostaveništní doprava nákladní a osobní</t>
  </si>
  <si>
    <t>0253 - Ubytování zaměstnanců stavby a ubytování THP na služebních cestách na stavební objekt, cestovné a odlučné, cestovné při denním dojíždění a ostatní náklady</t>
  </si>
  <si>
    <t>0254 - Poplatky za telefon, poplatky za ochranu a hlídání (ostrahu) stavebního objektu, odvoz odpadků, odvoz ze žumpy na ZS, poplatky/odpisy za pronájem PC a IT</t>
  </si>
  <si>
    <t>0255 - Technické náklady stavby - např. zkoušky betonu, zhotovení a odstranění vzorků, předepsané revize, zkoušky a atesty zařízení nebo potřebných pro prokázání bezchybné funkce díla (není-li poptáno zvlášť), kontroly jakosti materiálu, geodetické práce (neuvedené jinde) a dohled geologa a statika při provádění; měření hluku pro kolaudaci</t>
  </si>
  <si>
    <t>0280 - Zisk</t>
  </si>
  <si>
    <t>0290 - Požadavky objednatele na náplň jednotkových cen</t>
  </si>
  <si>
    <t>0291 - Všechny potřebné pomocné dodávky a práce pro upevnění, zabezpečení funkčnosti a finální pohledové úpravy, které jsou běžně součástí dodávaného výrobku nebo systému, nebo jsou předepsány projektem a nejsou výslovně uvedeny jako samostatné položky (vč. těsnícího a upevňovacího materiálu, svářecího materiálu, plynu a kyslíku, přírub, šroubů, těsnění, šroubení, podložek, kotev atd.)</t>
  </si>
  <si>
    <t>0292 - Náklady na prořez, odpad, zlomky, hmotnostní rozdíly atd., pokud nejsou uvedeny ve výpočtu nosných dodávek samostatně</t>
  </si>
  <si>
    <t>0294 - Náklady na protihluková a protiprašná zařízení</t>
  </si>
  <si>
    <t>0295 - Náklady na zakrývání (nebo jiné zajištění) konstrukcí a prací ostatních zhotovitelů nebo stávajících konstrukcí před znečištěním a poškozením a odstranění zakrytí vč.zachování památkově cenných detailů (pokud není uvedeno samostatně)</t>
  </si>
  <si>
    <t>0296 - Náklady vyvolané nepříznivými klimatickými vlivy během výstavby- na preventivní nebo dodatečná opatření a práce s nimi spojené  (např. úprava základové spáry; zimní opatření- temperování, vyhřívání konstrukcí a zvláští přísady do betonů a malt; opatření v případě vysokých teplot- zakrývání a kropení; ochrana proti dešti apod.); náklady na čerpání a odvod podzemních a srážkových vod.</t>
  </si>
  <si>
    <t>0298 - Náklady vyvolané potřebou předepsané likvidace (vč.odvozu) jakýchkoli neekologických nebo zdraví nebezpečných látek (např. zeminy nebo jiných konstrukcí znečištěných ropnými produkty nebo jinými chemikáliemi, azbestocementové nebo jiná nebezpečná vlákna apod.), které jsou zmíněny v zadávacích podkladech</t>
  </si>
  <si>
    <t>0299 - Náklady  na  skladování (vč. skládkovného), dovozné, balné, cla, zpětné  odevzdání obalů atd.</t>
  </si>
  <si>
    <t>02910 - Náklady na stavební přípomoce (pokud nejsou uvedeny samostatně v této specifikaci)</t>
  </si>
  <si>
    <t>0300 - Vybraná smluvní ujednání s přímým dopadem na cenu díla (ostatní - viz smlouva)</t>
  </si>
  <si>
    <t>0310 - Součástí každé nabídky musí být technické a montážní podklady na všechny navržené výrobky ; nepředložení může mít vliv na snížení jednotkových cen. Podklady budou obsahovat veškeré technické údaje o nabízených výrobcích. Uchazeč vypracuje podrobný seznam předkládaných dokladů.</t>
  </si>
  <si>
    <t>0320 - Veškeré práce musí být provedeny  v souladu s ČSN a odbornými předpisy.</t>
  </si>
  <si>
    <t>0330 - Na výrobky dodané ze zahraničí je dodavatel  povinen doložit doklady potvrzující, že na nabízené výrobky je v České republice zajištěn servis minimálně po dobu záruky.</t>
  </si>
  <si>
    <t>0340 - Veškeré výrobky, materiály a technologie na stavbě použité musí být certifikovány a dodavatelem stavby registrovány pro průkaz splnění požadovaných vlastností a vhodnosti užití pro stavbu. V dokumentaci uvedené příklady výrobků a technologií nezbavují dodavatele povinnosti průkazně doložit jejich certifikaci.</t>
  </si>
  <si>
    <t>0350 - Všechny použité materiály budou vyvzorkovány před zabudováním.</t>
  </si>
  <si>
    <t>0360 - Specifikace  jednotlivých výrobků,  typy a barevné řešení  bude provedeno v rámci autorských dozorů po odsouhlasení  investorem.</t>
  </si>
  <si>
    <t>0256 - Mzdové náklady pracovníků THP (stavbyvedoucích, mistrů atd.) a pracovníků zařízení staveniště, vč.pracovníků pro přesun hmot neuvedených v kap. 0222 - Náklady na stroje</t>
  </si>
  <si>
    <t>0257 - Mzdové náklady výrobních dělníků pouze v období zimní odstavky stavby, jako zimní opatření  v režimu ZIP (harmonogramu) stavebního objektu, které nelze vztáhnout na kalkulační jednici zhotovovacích prací</t>
  </si>
  <si>
    <t>0258 - Příspěvky na obědy vlastních zaměstnanců,  náklady na balenou vodu, teplý čaj, zdravotní služby apod.</t>
  </si>
  <si>
    <t>02510 - Spotřeba energie a vody pro zařízení staveniště</t>
  </si>
  <si>
    <t>02511 - Opravy a údržba drobného majetku a zařízení staveniště</t>
  </si>
  <si>
    <t>0270 - Správní režie - náklady související s řízením a správou firmy vznikající na vyšší organ.úrovni a útvarů zajištujících správní a tech.servis pro výr. a nevýrob.činnosti firmy</t>
  </si>
  <si>
    <t>Stavební část</t>
  </si>
  <si>
    <t>Úvodní část - podmínky nabídky</t>
  </si>
  <si>
    <t>Všeobecný technický popis k soupisu prací a dodávek (specifikaci)</t>
  </si>
  <si>
    <t>02911 - Náklady na fotodokumentaci v památkově chráněných objektech - před zahájením prací, v jejich průběhu a po dokončení</t>
  </si>
  <si>
    <t>02912 - Náklady na technologické přestávky způsobené zvláštním režimem díla (např.v sídle hlavy státu či jiných reprezentačních prostor apod.)</t>
  </si>
  <si>
    <t>02914 - Náklady spojené s umístěním stavby a potřebné zábory pro zásobování; zajištění příjezdové cesty/cest ke staveništi; náklady na úklid veřejných komunikací čištění vozidel po výjezdu ze stavby a náklady na úklid společných prostor stavby a staveniště (doporučené jsou ekologické čistící prostředky a techniky); náklady na komplikace s provozem investora a další provozní náklady včetně kompletačních</t>
  </si>
  <si>
    <t>02915 - Náklady na reklamní poutač investora</t>
  </si>
  <si>
    <t>02916 - Náklady na splnění všech vyjádření a rozhodnutí dotčených orgánů státní správy (DOSS) a dohod s ostatními účastníky řízení</t>
  </si>
  <si>
    <t>02917 - Náklady na zabezpečení všech ostatních nezbytných schvalujících a povolujících dokladů neobsažených ve stavebním povolení</t>
  </si>
  <si>
    <t>02918 - Náklady na vytyčení a zaměření pro řádné provedení díla (vč.zhotovení potřebných výkresů a výpočtů), náklady na kontrolu výšek od existující vyznačené nulové úrovně (nivelety) a náklady na měření sousedních objektů během výstavby, pokud je výstavbou ohrožena jejich stabilita</t>
  </si>
  <si>
    <t>02919 - Náklady na zkoušky (vč.nákladů na zkušební provoz a nákladů na média s tím spojená), revize, zaškolení údržby, údržbu a opravy během výstavby a nutné pro zhotovení díla; a náklady na předepsaná označení zařízení, štítky, schemata apod.</t>
  </si>
  <si>
    <t>02920 - Náklady na dílenskou dokumentaci (kterou dodavatel předá ve dvou vyhotoveních před zahájením montáže jednotlivých prací), dokumentaci trasového vedení  (tzn. koordinaci vlastního vedení se stavební připraveností); a zúčtovací podklady</t>
  </si>
  <si>
    <t>02921 - Manažerské náklady spojené se změnami stavby před dokončením</t>
  </si>
  <si>
    <t>02922 - Náklady na projekt skutečného provedení (i v elektronické podobě, formát DWG a PDF) a veškeré doklady, potřebné ke kolaudaci a k předání díla investorovi (např. atesty a prohlášení o shodě na všechny použité materiály a výrobky, protokoly o provozních zkouškách, revizích, zregulování atd.)</t>
  </si>
  <si>
    <t>02923 - Náklady na přihlášení odběru elektrické energie a koordinace s pracemi dodavatelem energie; náklady na přihlášky a zřízení potřebného počtu tel. a datových linek, přihlášení a osazení hlavních vodoměrů, na přihlášku a odběr plynu; náklady na veškeré přejímky a předání správcům infrastruktury a náklady na kolaudaci</t>
  </si>
  <si>
    <t>02924 - Náklady na pojištění stavby (ochranu díla až do přejímky), garance, zádržné a záruky</t>
  </si>
  <si>
    <t>02925 - Náklady na likvidaci škod, havárií  a ztrát nad rámec pojištění, včetně vyrovnání se sousedy v případě škod vzniklých při provádění</t>
  </si>
  <si>
    <t>02926 - Náklady na změny cen během výstavby</t>
  </si>
  <si>
    <t>0293 - Náklady na postavení, udržování, použití a odstranění pomocného pracovního lešení (pokud je technol.potřeba) do v. 1,9 m a zatížení do 150 kg/m2; v případě prací na fasádě objektu náklady na postavení, udržování, použití a odstranění fasádního lešení vč.nezbyt.ochran. opatření, daných předpisy o bezpeč.práce a projektem, pokud není uvedeno jinde</t>
  </si>
  <si>
    <t>0297 - V případě bourání a stavební činnosti vytvářející staveništní odpad náklady na staveništní manipulaci se sutí vč.případného pytlování, její odvoz a ekologické uložení na skládku vč. poplatku a náklady na statické zajitění technologického postupu bourání a ochranná opatření proti poškození vybourávanými hmotami (odpad se stává majetkem dodavatele stavebních prací a tento zabezpečuje jeho odstranění; odstranění odpadu je cenově je zakalkulováno u jednotlivých prací a nebude placeno zvlášť, není-li uvedeno  jinak)</t>
  </si>
  <si>
    <t>m3</t>
  </si>
  <si>
    <t>kód</t>
  </si>
  <si>
    <t>číslo</t>
  </si>
  <si>
    <t>PROJEKTANT</t>
  </si>
  <si>
    <t>0259 - Nájmy a/nebo měsíční odpisy strojů (vč.jeřábů, výtahů a vrátků) bez ohledu na jejich nasazení v provozu a  množství kalkulačních jednic zhotovovacích prací , pokud některé odpisy případně nájemné stroje a zařízení nejsou uvedeny v položce zhotovovacích prací nebo nejsou uvedeny v soupisu položek (specifikaci pro ocenění) jako staveništní náklady zhotovitele</t>
  </si>
  <si>
    <t>Přesun hmot (HSV)</t>
  </si>
  <si>
    <t>Vedlejší rozpočtové náklady</t>
  </si>
  <si>
    <t>Kompletační činnost</t>
  </si>
  <si>
    <t>Rozpočet</t>
  </si>
  <si>
    <t>Koordinační činnost generálního dodavatele</t>
  </si>
  <si>
    <t>02913 - Náklady na opatření k zajištění bezpečnosti práce, ochranná zábradlí otvorů, volných okrajů apod., a provizorní uzávěry objektů; a náklady na koordinátora BOZP</t>
  </si>
  <si>
    <t xml:space="preserve">Zajištění provozu a údržby zařízení staveniště včetně společných sociálních a provozních prostor a jejich poskytování poddodavatelům díla; koordinace postupu prací prováděných subdodavateli díla, zajišťování návazností jednotlivých prací, jejich přejímka, kontrola apod.; poskytování zednických a jiných výpomocí za úplatu; zajištění vypracování dokumentace skutečného stavu provedení díla; účast na předání stavby do užívání a na kolaudaci díla </t>
  </si>
  <si>
    <t>Příprava kolaudace, obstarání všech nezbytných vyjádření, revizí, dokladů apod., včetně vypracování evekuačního plánu a požárního řádu</t>
  </si>
  <si>
    <t>631 36-2021</t>
  </si>
  <si>
    <t>Výztuž mazanin svařovanou sítí z drátů Kari</t>
  </si>
  <si>
    <t>Orientační popis. Podrobná specifikace pro ocenění, objednání a dodání viz projekt. Ceny obsahují dodávku všech ve specifikaci uvedených výrobků, jejich montáž a osazení včetně všech pomocných materiálů a prací a povrchové úpravy.</t>
  </si>
  <si>
    <t>V ceně za odvoz a uložení výkopku na skládku je započítán i faktor nakypření podle charakteru výkopku na staveništi; výměry jsou počítány na čisté těžené objemy.</t>
  </si>
  <si>
    <t>Náklady na zřízení a demontáž zařízení staveniště (nebo náklady plynoucí z toho, že zařízení staveniště není možné vybudovat), zábory</t>
  </si>
  <si>
    <t>998 71-1201</t>
  </si>
  <si>
    <t>Přesun hmot pro izolace proti vodě, výšky do 6 m</t>
  </si>
  <si>
    <t>998 76-4201</t>
  </si>
  <si>
    <t>Přesun hmot pro klempířské konstr., výšky do 6 m</t>
  </si>
  <si>
    <t>998 76-7201</t>
  </si>
  <si>
    <t>Přesun hmot pro zámečnické konstr., výšky do 6 m</t>
  </si>
  <si>
    <t>0233 - Technologická  doprava zemin a vnitrostaveništní přesuny hmot po stavbě (pokud nejsou uvedeny samostatně v položkách přesunů hmot)</t>
  </si>
  <si>
    <t>Vedlejší náklady</t>
  </si>
  <si>
    <t>Ztížené výrobní podmínky související s umístěním stavby, provozními nebo dopravními omezeními</t>
  </si>
  <si>
    <t>139 60-1101</t>
  </si>
  <si>
    <t>162 20-1203</t>
  </si>
  <si>
    <t>162 20-1210</t>
  </si>
  <si>
    <t>Příplatek za dalš.10 m, kolečko, výkop. z hor.1- 4</t>
  </si>
  <si>
    <t>171 20-1101</t>
  </si>
  <si>
    <t>Uložení sypaniny do násypů nezhutněných</t>
  </si>
  <si>
    <t>174 10-1102</t>
  </si>
  <si>
    <t>Zásyp ruční se zhutněním</t>
  </si>
  <si>
    <t>273 31-3211</t>
  </si>
  <si>
    <t>346 27-1122</t>
  </si>
  <si>
    <t>Zednické práce</t>
  </si>
  <si>
    <t>275 31-3511</t>
  </si>
  <si>
    <t>275 35-1216</t>
  </si>
  <si>
    <t>Bednění stěn základových patek - odstranění</t>
  </si>
  <si>
    <t>274 31-3511</t>
  </si>
  <si>
    <t>274 35-1215</t>
  </si>
  <si>
    <t>Bednění stěn základových pasů - zřízení</t>
  </si>
  <si>
    <t>274 35-1216</t>
  </si>
  <si>
    <t>Bednění stěn základových pasů - odstranění</t>
  </si>
  <si>
    <t>271 57-1111</t>
  </si>
  <si>
    <t>Zásyp štěrkopískem zhutněným</t>
  </si>
  <si>
    <t>316 38-1111</t>
  </si>
  <si>
    <t>317 94-4311</t>
  </si>
  <si>
    <t>764 36-7201</t>
  </si>
  <si>
    <t>783 52-2000</t>
  </si>
  <si>
    <t>Nátěr syntet. klempířských konstrukcí, Z + 2 x</t>
  </si>
  <si>
    <t>Zámečnické konstrukce</t>
  </si>
  <si>
    <t>Dvířka - 350 X 630 mm</t>
  </si>
  <si>
    <t>Dvířka - 235 X 349 mm</t>
  </si>
  <si>
    <t>Dvířka - 480 X 530 mm</t>
  </si>
  <si>
    <t>Dvířka - 440 X 540 mm</t>
  </si>
  <si>
    <t>998 15-2121</t>
  </si>
  <si>
    <t>Přesun hmot, oplocení, zvláštní obj. monol. do 3 m</t>
  </si>
  <si>
    <t>PŘÍPOJKOVÝ PILÍŘEK</t>
  </si>
  <si>
    <t>STAŠOV, RODINNÁ ZÁSTAVBA "NADE VSÍ"</t>
  </si>
  <si>
    <t>ING.ARCH.FEISTNER</t>
  </si>
  <si>
    <t>275 35-1215.RT1</t>
  </si>
  <si>
    <t>Bednění stěn základových patek, bednící materiál prkna - zřízení s částečným ponecháním bednění ve výkopu</t>
  </si>
  <si>
    <t>711 21-2112</t>
  </si>
  <si>
    <t>711 21-2104</t>
  </si>
  <si>
    <t>Zemní práce, základy</t>
  </si>
  <si>
    <t>PARCELY Č. 2, 3, 4, 5, 6, 7, 9, 10, 11, 12, 13, 14, 15, 16 (CELKEM 14 KS)</t>
  </si>
  <si>
    <r>
      <t xml:space="preserve">Ruční výkop jam, rýh a šachet v hornině tř. 1 - 2 
</t>
    </r>
    <r>
      <rPr>
        <sz val="11"/>
        <color rgb="FF00B050"/>
        <rFont val="Calibri"/>
        <family val="2"/>
        <charset val="238"/>
        <scheme val="minor"/>
      </rPr>
      <t>viz výkres P1, P2 a Technická zpráva</t>
    </r>
  </si>
  <si>
    <t xml:space="preserve">Vodorovné přemíst.výkopku, kolečko hor.1-4, do 10m </t>
  </si>
  <si>
    <r>
      <t xml:space="preserve">Beton základových desek prostý C -/7,5 - do výkopu
</t>
    </r>
    <r>
      <rPr>
        <sz val="11"/>
        <color rgb="FF00B050"/>
        <rFont val="Calibri"/>
        <family val="2"/>
        <charset val="238"/>
        <scheme val="minor"/>
      </rPr>
      <t>viz výkres P1, P2 a Technická zpráva</t>
    </r>
  </si>
  <si>
    <r>
      <t xml:space="preserve">Zdivo z cihel vápenopískových (NF) 115 mm
</t>
    </r>
    <r>
      <rPr>
        <sz val="11"/>
        <color rgb="FF00B050"/>
        <rFont val="Calibri"/>
        <family val="2"/>
        <charset val="238"/>
        <scheme val="minor"/>
      </rPr>
      <t>viz výkres P1, P2 a Technická zpráva</t>
    </r>
  </si>
  <si>
    <r>
      <t xml:space="preserve">Válcované nosníky do č.12 osazené do otvorů
</t>
    </r>
    <r>
      <rPr>
        <sz val="11"/>
        <color rgb="FF00B050"/>
        <rFont val="Calibri"/>
        <family val="2"/>
        <charset val="238"/>
        <scheme val="minor"/>
      </rPr>
      <t>viz výkres P1, P2 a Technická zpráva</t>
    </r>
  </si>
  <si>
    <r>
      <t xml:space="preserve">Komínové krycí desky bez přesahu tl. 50 - 80 mm
</t>
    </r>
    <r>
      <rPr>
        <sz val="11"/>
        <color rgb="FF00B050"/>
        <rFont val="Calibri"/>
        <family val="2"/>
        <charset val="238"/>
        <scheme val="minor"/>
      </rPr>
      <t>viz výkres P1, P2 a Technická zpráva</t>
    </r>
  </si>
  <si>
    <r>
      <t xml:space="preserve">Oplechování z Pz, plochy do 6 m2
</t>
    </r>
    <r>
      <rPr>
        <sz val="11"/>
        <color rgb="FF00B050"/>
        <rFont val="Calibri"/>
        <family val="2"/>
        <charset val="238"/>
        <scheme val="minor"/>
      </rPr>
      <t>viz výkres P1, P2 a Technická zpráva</t>
    </r>
  </si>
  <si>
    <r>
      <t xml:space="preserve">Beton základových patek-pilířků prostý C 12/15
</t>
    </r>
    <r>
      <rPr>
        <sz val="11"/>
        <color rgb="FF00B050"/>
        <rFont val="Calibri"/>
        <family val="2"/>
        <charset val="238"/>
        <scheme val="minor"/>
      </rPr>
      <t>viz výkres P1, P2 a Technická zpráva</t>
    </r>
  </si>
  <si>
    <r>
      <t xml:space="preserve">Beton základových pasů prostý C 12/15 - dobetonávky
</t>
    </r>
    <r>
      <rPr>
        <sz val="11"/>
        <color rgb="FF00B050"/>
        <rFont val="Calibri"/>
        <family val="2"/>
        <charset val="238"/>
        <scheme val="minor"/>
      </rPr>
      <t>viz výkres P1, P2 a Technická zpráva</t>
    </r>
  </si>
  <si>
    <r>
      <t xml:space="preserve">Penetrace savých podkladů </t>
    </r>
    <r>
      <rPr>
        <i/>
        <sz val="11"/>
        <color rgb="FF00B050"/>
        <rFont val="Calibri"/>
        <family val="2"/>
        <charset val="238"/>
        <scheme val="minor"/>
      </rPr>
      <t>např.</t>
    </r>
    <r>
      <rPr>
        <sz val="11"/>
        <color rgb="FF00B050"/>
        <rFont val="Calibri"/>
        <family val="2"/>
        <charset val="238"/>
        <scheme val="minor"/>
      </rPr>
      <t>Cemix PH 0,25 l/m2</t>
    </r>
  </si>
  <si>
    <r>
      <t xml:space="preserve">Nátěr hydroizolační </t>
    </r>
    <r>
      <rPr>
        <i/>
        <sz val="11"/>
        <color rgb="FF00B050"/>
        <rFont val="Calibri"/>
        <family val="2"/>
        <charset val="238"/>
        <scheme val="minor"/>
      </rPr>
      <t>např.</t>
    </r>
    <r>
      <rPr>
        <sz val="11"/>
        <color rgb="FF00B050"/>
        <rFont val="Calibri"/>
        <family val="2"/>
        <charset val="238"/>
        <scheme val="minor"/>
      </rPr>
      <t>Cemix HS1K proti vlhkosti silikát</t>
    </r>
  </si>
</sst>
</file>

<file path=xl/styles.xml><?xml version="1.0" encoding="utf-8"?>
<styleSheet xmlns="http://schemas.openxmlformats.org/spreadsheetml/2006/main">
  <numFmts count="3">
    <numFmt numFmtId="41" formatCode="_-* #,##0\ _K_č_-;\-* #,##0\ _K_č_-;_-* &quot;-&quot;\ _K_č_-;_-@_-"/>
    <numFmt numFmtId="164" formatCode="0&quot;.&quot;"/>
    <numFmt numFmtId="165" formatCode="0.000"/>
  </numFmts>
  <fonts count="43">
    <font>
      <sz val="10"/>
      <name val="Tahoma"/>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Tahoma"/>
      <family val="2"/>
      <charset val="238"/>
    </font>
    <font>
      <sz val="10"/>
      <name val="Arial"/>
      <family val="2"/>
      <charset val="238"/>
    </font>
    <font>
      <u/>
      <sz val="10"/>
      <color indexed="12"/>
      <name val="Arial"/>
      <family val="2"/>
      <charset val="238"/>
    </font>
    <font>
      <b/>
      <sz val="14"/>
      <name val="Calibri"/>
      <family val="2"/>
      <charset val="238"/>
    </font>
    <font>
      <sz val="10"/>
      <name val="Calibri"/>
      <family val="2"/>
      <charset val="238"/>
    </font>
    <font>
      <b/>
      <sz val="16"/>
      <name val="Calibri"/>
      <family val="2"/>
      <charset val="238"/>
    </font>
    <font>
      <b/>
      <sz val="10"/>
      <name val="Calibri"/>
      <family val="2"/>
      <charset val="238"/>
    </font>
    <font>
      <b/>
      <sz val="14"/>
      <color indexed="10"/>
      <name val="Calibri"/>
      <family val="2"/>
      <charset val="238"/>
    </font>
    <font>
      <sz val="10"/>
      <name val="Arial CE"/>
      <charset val="238"/>
    </font>
    <font>
      <sz val="9"/>
      <name val="Arial CE"/>
      <charset val="238"/>
    </font>
    <font>
      <u/>
      <sz val="8.1"/>
      <color indexed="12"/>
      <name val="Arial CE"/>
      <charset val="238"/>
    </font>
    <font>
      <b/>
      <sz val="18"/>
      <name val="Calibri"/>
      <family val="2"/>
      <charset val="238"/>
    </font>
    <font>
      <sz val="10"/>
      <name val="Helv"/>
    </font>
    <font>
      <sz val="11"/>
      <color theme="1"/>
      <name val="Calibri"/>
      <family val="2"/>
      <charset val="238"/>
      <scheme val="minor"/>
    </font>
    <font>
      <b/>
      <sz val="11"/>
      <color theme="1"/>
      <name val="Calibri"/>
      <family val="2"/>
      <charset val="238"/>
      <scheme val="minor"/>
    </font>
    <font>
      <sz val="10"/>
      <color theme="1"/>
      <name val="Arial"/>
      <family val="2"/>
      <charset val="238"/>
    </font>
    <font>
      <sz val="11"/>
      <color rgb="FFFF0000"/>
      <name val="Calibri"/>
      <family val="2"/>
      <charset val="238"/>
      <scheme val="minor"/>
    </font>
    <font>
      <sz val="11"/>
      <color indexed="8"/>
      <name val="Calibri"/>
      <family val="2"/>
      <charset val="238"/>
      <scheme val="minor"/>
    </font>
    <font>
      <sz val="11"/>
      <name val="Calibri"/>
      <family val="2"/>
      <charset val="238"/>
      <scheme val="minor"/>
    </font>
    <font>
      <b/>
      <sz val="11"/>
      <name val="Calibri"/>
      <family val="2"/>
      <charset val="238"/>
      <scheme val="minor"/>
    </font>
    <font>
      <b/>
      <u/>
      <sz val="14"/>
      <name val="Calibri"/>
      <family val="2"/>
      <charset val="238"/>
      <scheme val="minor"/>
    </font>
    <font>
      <sz val="11"/>
      <color rgb="FF0000FF"/>
      <name val="Calibri"/>
      <family val="2"/>
      <charset val="238"/>
      <scheme val="minor"/>
    </font>
    <font>
      <b/>
      <sz val="18"/>
      <color theme="1"/>
      <name val="Calibri"/>
      <family val="2"/>
      <charset val="238"/>
      <scheme val="minor"/>
    </font>
    <font>
      <u/>
      <sz val="11"/>
      <color indexed="12"/>
      <name val="Calibri"/>
      <family val="2"/>
      <charset val="238"/>
      <scheme val="minor"/>
    </font>
    <font>
      <b/>
      <sz val="12"/>
      <color theme="1"/>
      <name val="Calibri"/>
      <family val="2"/>
      <charset val="238"/>
      <scheme val="minor"/>
    </font>
    <font>
      <sz val="10"/>
      <color theme="1"/>
      <name val="Calibri"/>
      <family val="2"/>
      <charset val="238"/>
      <scheme val="minor"/>
    </font>
    <font>
      <sz val="8"/>
      <color theme="1"/>
      <name val="Calibri"/>
      <family val="2"/>
      <charset val="238"/>
      <scheme val="minor"/>
    </font>
    <font>
      <sz val="12"/>
      <color theme="1"/>
      <name val="Calibri"/>
      <family val="2"/>
      <charset val="238"/>
      <scheme val="minor"/>
    </font>
    <font>
      <sz val="14"/>
      <color theme="1"/>
      <name val="Calibri"/>
      <family val="2"/>
      <charset val="238"/>
      <scheme val="minor"/>
    </font>
    <font>
      <sz val="9"/>
      <color theme="1"/>
      <name val="Calibri"/>
      <family val="2"/>
      <charset val="238"/>
      <scheme val="minor"/>
    </font>
    <font>
      <b/>
      <sz val="22"/>
      <color theme="1"/>
      <name val="Calibri"/>
      <family val="2"/>
      <charset val="238"/>
      <scheme val="minor"/>
    </font>
    <font>
      <b/>
      <sz val="14"/>
      <color theme="1"/>
      <name val="Calibri"/>
      <family val="2"/>
      <charset val="238"/>
      <scheme val="minor"/>
    </font>
    <font>
      <b/>
      <u/>
      <sz val="11"/>
      <color theme="1"/>
      <name val="Calibri"/>
      <family val="2"/>
      <charset val="238"/>
      <scheme val="minor"/>
    </font>
    <font>
      <sz val="10"/>
      <name val="Arial"/>
      <family val="2"/>
      <charset val="238"/>
    </font>
    <font>
      <sz val="10"/>
      <name val="Arial"/>
      <family val="2"/>
      <charset val="238"/>
    </font>
    <font>
      <b/>
      <sz val="16"/>
      <color theme="1"/>
      <name val="Calibri"/>
      <family val="2"/>
      <charset val="238"/>
      <scheme val="minor"/>
    </font>
    <font>
      <sz val="11"/>
      <color rgb="FF3333FF"/>
      <name val="Calibri"/>
      <family val="2"/>
      <charset val="238"/>
      <scheme val="minor"/>
    </font>
    <font>
      <sz val="11"/>
      <color rgb="FF00B050"/>
      <name val="Calibri"/>
      <family val="2"/>
      <charset val="238"/>
      <scheme val="minor"/>
    </font>
    <font>
      <i/>
      <sz val="11"/>
      <color rgb="FF00B050"/>
      <name val="Calibri"/>
      <family val="2"/>
      <charset val="238"/>
      <scheme val="minor"/>
    </font>
  </fonts>
  <fills count="3">
    <fill>
      <patternFill patternType="none"/>
    </fill>
    <fill>
      <patternFill patternType="gray125"/>
    </fill>
    <fill>
      <patternFill patternType="solid">
        <fgColor rgb="FFFFFFCC"/>
        <bgColor indexed="64"/>
      </patternFill>
    </fill>
  </fills>
  <borders count="10">
    <border>
      <left/>
      <right/>
      <top/>
      <bottom/>
      <diagonal/>
    </border>
    <border>
      <left style="thin">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hair">
        <color indexed="64"/>
      </bottom>
      <diagonal/>
    </border>
  </borders>
  <cellStyleXfs count="18">
    <xf numFmtId="0" fontId="0" fillId="0" borderId="0"/>
    <xf numFmtId="41" fontId="12" fillId="0" borderId="0" applyFont="0" applyFill="0" applyBorder="0" applyAlignment="0" applyProtection="0"/>
    <xf numFmtId="0" fontId="6"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7" fillId="0" borderId="0"/>
    <xf numFmtId="0" fontId="5" fillId="0" borderId="0"/>
    <xf numFmtId="0" fontId="17" fillId="0" borderId="0"/>
    <xf numFmtId="0" fontId="13" fillId="0" borderId="0"/>
    <xf numFmtId="0" fontId="13" fillId="0" borderId="0"/>
    <xf numFmtId="9" fontId="4" fillId="0" borderId="0" applyFont="0" applyFill="0" applyBorder="0" applyAlignment="0" applyProtection="0"/>
    <xf numFmtId="9" fontId="5" fillId="0" borderId="0" applyFont="0" applyFill="0" applyBorder="0" applyAlignment="0" applyProtection="0"/>
    <xf numFmtId="9" fontId="19" fillId="0" borderId="0" applyFont="0" applyFill="0" applyBorder="0" applyAlignment="0" applyProtection="0"/>
    <xf numFmtId="9" fontId="13" fillId="0" borderId="0" applyFont="0" applyFill="0" applyBorder="0" applyAlignment="0" applyProtection="0"/>
    <xf numFmtId="0" fontId="16" fillId="0" borderId="0"/>
    <xf numFmtId="0" fontId="37" fillId="0" borderId="0"/>
    <xf numFmtId="0" fontId="38" fillId="0" borderId="0"/>
    <xf numFmtId="0" fontId="12" fillId="0" borderId="0"/>
    <xf numFmtId="4" fontId="12" fillId="0" borderId="0" applyFont="0" applyFill="0" applyBorder="0" applyAlignment="0" applyProtection="0"/>
  </cellStyleXfs>
  <cellXfs count="75">
    <xf numFmtId="0" fontId="0" fillId="0" borderId="0" xfId="0"/>
    <xf numFmtId="0" fontId="21" fillId="0" borderId="0" xfId="6" applyNumberFormat="1" applyFont="1" applyFill="1" applyBorder="1" applyAlignment="1">
      <alignment horizontal="left" vertical="top" wrapText="1"/>
    </xf>
    <xf numFmtId="3" fontId="23" fillId="0" borderId="0" xfId="5" applyNumberFormat="1" applyFont="1" applyBorder="1" applyAlignment="1">
      <alignment vertical="top"/>
    </xf>
    <xf numFmtId="4" fontId="22" fillId="0" borderId="0" xfId="5" applyNumberFormat="1" applyFont="1" applyFill="1" applyAlignment="1" applyProtection="1">
      <alignment vertical="top"/>
      <protection locked="0"/>
    </xf>
    <xf numFmtId="0" fontId="22" fillId="0" borderId="0" xfId="5" applyFont="1" applyAlignment="1">
      <alignment vertical="top"/>
    </xf>
    <xf numFmtId="0" fontId="23" fillId="0" borderId="0" xfId="5" applyFont="1" applyAlignment="1">
      <alignment vertical="top" wrapText="1"/>
    </xf>
    <xf numFmtId="0" fontId="22" fillId="0" borderId="0" xfId="5" applyFont="1" applyAlignment="1">
      <alignment vertical="top" wrapText="1"/>
    </xf>
    <xf numFmtId="3" fontId="22" fillId="0" borderId="0" xfId="5" applyNumberFormat="1" applyFont="1" applyAlignment="1">
      <alignment vertical="top"/>
    </xf>
    <xf numFmtId="0" fontId="21" fillId="0" borderId="0" xfId="6" applyNumberFormat="1" applyFont="1" applyFill="1" applyBorder="1" applyAlignment="1">
      <alignment vertical="top"/>
    </xf>
    <xf numFmtId="164" fontId="22" fillId="0" borderId="0" xfId="5" applyNumberFormat="1" applyFont="1" applyAlignment="1" applyProtection="1">
      <alignment vertical="top"/>
      <protection locked="0"/>
    </xf>
    <xf numFmtId="0" fontId="24" fillId="0" borderId="0" xfId="2" applyFont="1" applyAlignment="1" applyProtection="1">
      <alignment vertical="top" wrapText="1"/>
    </xf>
    <xf numFmtId="0" fontId="17" fillId="0" borderId="0" xfId="4" applyFont="1" applyFill="1" applyAlignment="1">
      <alignment vertical="top"/>
    </xf>
    <xf numFmtId="0" fontId="17" fillId="0" borderId="0" xfId="4" applyFont="1" applyAlignment="1">
      <alignment vertical="top"/>
    </xf>
    <xf numFmtId="0" fontId="26" fillId="0" borderId="0" xfId="4" applyFont="1" applyAlignment="1">
      <alignment vertical="top"/>
    </xf>
    <xf numFmtId="0" fontId="27" fillId="0" borderId="0" xfId="2" applyFont="1" applyAlignment="1" applyProtection="1">
      <alignment vertical="top"/>
    </xf>
    <xf numFmtId="3" fontId="17" fillId="0" borderId="0" xfId="4" applyNumberFormat="1" applyFont="1" applyAlignment="1">
      <alignment vertical="top"/>
    </xf>
    <xf numFmtId="0" fontId="28" fillId="0" borderId="0" xfId="4" applyFont="1" applyAlignment="1">
      <alignment vertical="top"/>
    </xf>
    <xf numFmtId="0" fontId="20" fillId="0" borderId="0" xfId="4" applyFont="1" applyAlignment="1" applyProtection="1">
      <alignment vertical="top"/>
      <protection hidden="1"/>
    </xf>
    <xf numFmtId="0" fontId="18" fillId="0" borderId="0" xfId="4" applyFont="1" applyAlignment="1">
      <alignment vertical="top"/>
    </xf>
    <xf numFmtId="0" fontId="29" fillId="0" borderId="0" xfId="4" applyFont="1" applyAlignment="1">
      <alignment vertical="top"/>
    </xf>
    <xf numFmtId="0" fontId="9" fillId="2" borderId="6" xfId="0" applyFont="1" applyFill="1" applyBorder="1" applyAlignment="1">
      <alignment vertical="top"/>
    </xf>
    <xf numFmtId="0" fontId="8" fillId="2" borderId="7" xfId="0" applyFont="1" applyFill="1" applyBorder="1" applyAlignment="1">
      <alignment vertical="top"/>
    </xf>
    <xf numFmtId="0" fontId="10" fillId="2" borderId="8" xfId="0" applyFont="1" applyFill="1" applyBorder="1" applyAlignment="1">
      <alignment vertical="top"/>
    </xf>
    <xf numFmtId="0" fontId="8" fillId="2" borderId="0" xfId="0" applyFont="1" applyFill="1" applyBorder="1" applyAlignment="1">
      <alignment vertical="top"/>
    </xf>
    <xf numFmtId="0" fontId="27" fillId="0" borderId="0" xfId="2" applyFont="1" applyFill="1" applyAlignment="1" applyProtection="1">
      <alignment vertical="top"/>
    </xf>
    <xf numFmtId="3" fontId="18" fillId="0" borderId="0" xfId="4" applyNumberFormat="1" applyFont="1" applyAlignment="1">
      <alignment vertical="top"/>
    </xf>
    <xf numFmtId="9" fontId="25" fillId="0" borderId="0" xfId="4" applyNumberFormat="1" applyFont="1" applyAlignment="1" applyProtection="1">
      <alignment vertical="top"/>
      <protection locked="0"/>
    </xf>
    <xf numFmtId="3" fontId="28" fillId="0" borderId="0" xfId="4" applyNumberFormat="1" applyFont="1" applyAlignment="1">
      <alignment vertical="top"/>
    </xf>
    <xf numFmtId="0" fontId="30" fillId="0" borderId="0" xfId="4" applyFont="1" applyAlignment="1">
      <alignment vertical="top"/>
    </xf>
    <xf numFmtId="0" fontId="17" fillId="0" borderId="9" xfId="4" applyFont="1" applyBorder="1" applyAlignment="1">
      <alignment vertical="top"/>
    </xf>
    <xf numFmtId="0" fontId="31" fillId="2" borderId="8" xfId="4" applyFont="1" applyFill="1" applyBorder="1" applyAlignment="1">
      <alignment vertical="top"/>
    </xf>
    <xf numFmtId="3" fontId="20" fillId="0" borderId="0" xfId="4" applyNumberFormat="1" applyFont="1" applyFill="1" applyAlignment="1" applyProtection="1">
      <alignment vertical="top"/>
      <protection hidden="1"/>
    </xf>
    <xf numFmtId="0" fontId="32" fillId="2" borderId="8" xfId="4" applyFont="1" applyFill="1" applyBorder="1" applyAlignment="1">
      <alignment vertical="top"/>
    </xf>
    <xf numFmtId="0" fontId="33" fillId="0" borderId="0" xfId="4" applyFont="1" applyAlignment="1">
      <alignment vertical="top"/>
    </xf>
    <xf numFmtId="0" fontId="34" fillId="0" borderId="0" xfId="4" applyFont="1" applyAlignment="1">
      <alignment vertical="top"/>
    </xf>
    <xf numFmtId="0" fontId="17" fillId="0" borderId="0" xfId="4" applyNumberFormat="1" applyFont="1" applyAlignment="1">
      <alignment vertical="top"/>
    </xf>
    <xf numFmtId="0" fontId="17" fillId="0" borderId="0" xfId="4" applyFont="1" applyBorder="1" applyAlignment="1">
      <alignment vertical="top"/>
    </xf>
    <xf numFmtId="3" fontId="22" fillId="0" borderId="0" xfId="5" applyNumberFormat="1" applyFont="1" applyFill="1" applyAlignment="1">
      <alignment vertical="top"/>
    </xf>
    <xf numFmtId="0" fontId="35" fillId="0" borderId="0" xfId="4" applyFont="1" applyAlignment="1">
      <alignment vertical="top"/>
    </xf>
    <xf numFmtId="0" fontId="36" fillId="0" borderId="0" xfId="4" applyFont="1" applyAlignment="1">
      <alignment vertical="top"/>
    </xf>
    <xf numFmtId="0" fontId="22" fillId="0" borderId="0" xfId="6" applyNumberFormat="1" applyFont="1" applyFill="1" applyBorder="1" applyAlignment="1">
      <alignment horizontal="left" vertical="top" wrapText="1"/>
    </xf>
    <xf numFmtId="0" fontId="0" fillId="0" borderId="0" xfId="0" applyAlignment="1">
      <alignment vertical="top"/>
    </xf>
    <xf numFmtId="0" fontId="15" fillId="2" borderId="8" xfId="0" applyFont="1" applyFill="1" applyBorder="1" applyAlignment="1">
      <alignment vertical="top"/>
    </xf>
    <xf numFmtId="10" fontId="22" fillId="0" borderId="0" xfId="5" applyNumberFormat="1" applyFont="1" applyAlignment="1">
      <alignment vertical="top"/>
    </xf>
    <xf numFmtId="0" fontId="17" fillId="0" borderId="0" xfId="4" applyFont="1" applyAlignment="1">
      <alignment vertical="top" wrapText="1"/>
    </xf>
    <xf numFmtId="10" fontId="25" fillId="0" borderId="0" xfId="5" applyNumberFormat="1" applyFont="1" applyAlignment="1">
      <alignment vertical="top"/>
    </xf>
    <xf numFmtId="9" fontId="25" fillId="0" borderId="0" xfId="5" applyNumberFormat="1" applyFont="1" applyAlignment="1">
      <alignment vertical="top"/>
    </xf>
    <xf numFmtId="0" fontId="22" fillId="0" borderId="0" xfId="5" applyNumberFormat="1" applyFont="1" applyAlignment="1">
      <alignment vertical="top"/>
    </xf>
    <xf numFmtId="0" fontId="2" fillId="0" borderId="0" xfId="4" applyFont="1" applyAlignment="1">
      <alignment vertical="top"/>
    </xf>
    <xf numFmtId="0" fontId="2" fillId="0" borderId="0" xfId="4" applyFont="1" applyAlignment="1">
      <alignment vertical="top" wrapText="1"/>
    </xf>
    <xf numFmtId="3" fontId="2" fillId="0" borderId="0" xfId="4" applyNumberFormat="1" applyFont="1" applyAlignment="1">
      <alignment vertical="top"/>
    </xf>
    <xf numFmtId="0" fontId="9" fillId="2" borderId="4" xfId="0" applyFont="1" applyFill="1" applyBorder="1" applyAlignment="1">
      <alignment horizontal="right" vertical="top"/>
    </xf>
    <xf numFmtId="0" fontId="7" fillId="2" borderId="5" xfId="0" applyFont="1" applyFill="1" applyBorder="1" applyAlignment="1">
      <alignment horizontal="right" vertical="top"/>
    </xf>
    <xf numFmtId="0" fontId="15" fillId="2" borderId="5" xfId="0" applyFont="1" applyFill="1" applyBorder="1" applyAlignment="1">
      <alignment horizontal="right" vertical="top"/>
    </xf>
    <xf numFmtId="0" fontId="9" fillId="2" borderId="5" xfId="0" applyFont="1" applyFill="1" applyBorder="1" applyAlignment="1">
      <alignment horizontal="right" vertical="top"/>
    </xf>
    <xf numFmtId="0" fontId="10" fillId="2" borderId="5" xfId="0" applyFont="1" applyFill="1" applyBorder="1" applyAlignment="1">
      <alignment horizontal="right" vertical="top"/>
    </xf>
    <xf numFmtId="0" fontId="8" fillId="2" borderId="1" xfId="0" applyFont="1" applyFill="1" applyBorder="1" applyAlignment="1">
      <alignment vertical="top"/>
    </xf>
    <xf numFmtId="0" fontId="8" fillId="2" borderId="2" xfId="0" applyFont="1" applyFill="1" applyBorder="1" applyAlignment="1">
      <alignment vertical="top"/>
    </xf>
    <xf numFmtId="0" fontId="11" fillId="2" borderId="3" xfId="0" applyFont="1" applyFill="1" applyBorder="1" applyAlignment="1">
      <alignment horizontal="right" vertical="top"/>
    </xf>
    <xf numFmtId="0" fontId="25" fillId="0" borderId="0" xfId="6" applyNumberFormat="1" applyFont="1" applyFill="1" applyBorder="1" applyAlignment="1">
      <alignment horizontal="left" vertical="top" wrapText="1"/>
    </xf>
    <xf numFmtId="0" fontId="39" fillId="2" borderId="8" xfId="4" applyFont="1" applyFill="1" applyBorder="1" applyAlignment="1">
      <alignment vertical="top"/>
    </xf>
    <xf numFmtId="0" fontId="17" fillId="0" borderId="0" xfId="4" applyFont="1" applyAlignment="1">
      <alignment wrapText="1"/>
    </xf>
    <xf numFmtId="0" fontId="22" fillId="0" borderId="0" xfId="4" applyFont="1" applyAlignment="1">
      <alignment vertical="top"/>
    </xf>
    <xf numFmtId="0" fontId="1" fillId="0" borderId="0" xfId="4" applyFont="1" applyAlignment="1">
      <alignment vertical="top"/>
    </xf>
    <xf numFmtId="0" fontId="17" fillId="0" borderId="0" xfId="4" applyFont="1" applyAlignment="1">
      <alignment vertical="top" wrapText="1"/>
    </xf>
    <xf numFmtId="0" fontId="1" fillId="0" borderId="0" xfId="4" applyFont="1" applyAlignment="1">
      <alignment wrapText="1"/>
    </xf>
    <xf numFmtId="10" fontId="40" fillId="0" borderId="0" xfId="9" applyNumberFormat="1" applyFont="1" applyFill="1" applyAlignment="1" applyProtection="1">
      <alignment vertical="top"/>
      <protection locked="0"/>
    </xf>
    <xf numFmtId="165" fontId="20" fillId="0" borderId="0" xfId="6" applyNumberFormat="1" applyFont="1" applyFill="1" applyBorder="1" applyAlignment="1">
      <alignment vertical="top"/>
    </xf>
    <xf numFmtId="4" fontId="22" fillId="0" borderId="0" xfId="0" applyNumberFormat="1" applyFont="1" applyFill="1"/>
    <xf numFmtId="4" fontId="22" fillId="0" borderId="0" xfId="5" applyNumberFormat="1" applyFont="1" applyFill="1" applyAlignment="1">
      <alignment vertical="top"/>
    </xf>
    <xf numFmtId="0" fontId="22" fillId="0" borderId="0" xfId="5" applyNumberFormat="1" applyFont="1" applyFill="1" applyAlignment="1">
      <alignment vertical="top"/>
    </xf>
    <xf numFmtId="0" fontId="3" fillId="0" borderId="0" xfId="4" applyFont="1" applyAlignment="1">
      <alignment vertical="top" wrapText="1"/>
    </xf>
    <xf numFmtId="0" fontId="17" fillId="0" borderId="0" xfId="4" applyFont="1" applyAlignment="1">
      <alignment vertical="top" wrapText="1"/>
    </xf>
    <xf numFmtId="0" fontId="36" fillId="0" borderId="0" xfId="4" applyFont="1" applyAlignment="1">
      <alignment vertical="top" wrapText="1"/>
    </xf>
    <xf numFmtId="0" fontId="0" fillId="0" borderId="0" xfId="0" applyAlignment="1">
      <alignment vertical="top" wrapText="1"/>
    </xf>
  </cellXfs>
  <cellStyles count="18">
    <cellStyle name="čárky [0]_Tabulka místností" xfId="1"/>
    <cellStyle name="Finanční" xfId="17"/>
    <cellStyle name="Hypertextový odkaz" xfId="2" builtinId="8"/>
    <cellStyle name="Hypertextový odkaz 2" xfId="3"/>
    <cellStyle name="normální" xfId="0" builtinId="0"/>
    <cellStyle name="normální 2" xfId="4"/>
    <cellStyle name="normální 2 2" xfId="5"/>
    <cellStyle name="normální 2 3" xfId="15"/>
    <cellStyle name="normální 3" xfId="6"/>
    <cellStyle name="normální 3 2" xfId="7"/>
    <cellStyle name="normální 4" xfId="8"/>
    <cellStyle name="normální 5" xfId="14"/>
    <cellStyle name="normální 6" xfId="16"/>
    <cellStyle name="procent" xfId="9" builtinId="5"/>
    <cellStyle name="procent 2" xfId="10"/>
    <cellStyle name="procent 2 2" xfId="11"/>
    <cellStyle name="procent 3" xfId="12"/>
    <cellStyle name="Styl 1"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E1E1E1"/>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List1">
    <pageSetUpPr fitToPage="1"/>
  </sheetPr>
  <dimension ref="A1:K245"/>
  <sheetViews>
    <sheetView tabSelected="1" view="pageBreakPreview" topLeftCell="D1" zoomScaleNormal="100" zoomScaleSheetLayoutView="100" workbookViewId="0">
      <pane ySplit="2" topLeftCell="A6" activePane="bottomLeft" state="frozen"/>
      <selection pane="bottomLeft" activeCell="G233" sqref="G233"/>
    </sheetView>
  </sheetViews>
  <sheetFormatPr defaultColWidth="9.140625" defaultRowHeight="15"/>
  <cols>
    <col min="1" max="1" width="9.140625" style="12"/>
    <col min="2" max="2" width="5" style="12" customWidth="1"/>
    <col min="3" max="3" width="18.7109375" style="12" bestFit="1" customWidth="1"/>
    <col min="4" max="4" width="76.7109375" style="12" customWidth="1"/>
    <col min="5" max="5" width="9.5703125" style="12" bestFit="1" customWidth="1"/>
    <col min="6" max="6" width="10.7109375" style="12" customWidth="1"/>
    <col min="7" max="7" width="12.7109375" style="12" customWidth="1"/>
    <col min="8" max="8" width="14.7109375" style="12" customWidth="1"/>
    <col min="9" max="9" width="9.140625" style="12" customWidth="1"/>
    <col min="10" max="11" width="9.140625" style="12" hidden="1" customWidth="1"/>
    <col min="12" max="14" width="9.140625" style="12" customWidth="1"/>
    <col min="15" max="16384" width="9.140625" style="12"/>
  </cols>
  <sheetData>
    <row r="1" spans="1:11">
      <c r="A1" s="36" t="s">
        <v>12</v>
      </c>
      <c r="B1" s="36" t="s">
        <v>86</v>
      </c>
      <c r="C1" s="36" t="s">
        <v>87</v>
      </c>
      <c r="D1" s="36" t="s">
        <v>13</v>
      </c>
      <c r="E1" s="36" t="s">
        <v>3</v>
      </c>
      <c r="F1" s="36" t="s">
        <v>14</v>
      </c>
      <c r="G1" s="36" t="s">
        <v>15</v>
      </c>
      <c r="H1" s="36" t="s">
        <v>7</v>
      </c>
      <c r="J1" s="12" t="s">
        <v>17</v>
      </c>
      <c r="K1" s="12" t="s">
        <v>18</v>
      </c>
    </row>
    <row r="2" spans="1:11">
      <c r="A2" s="11"/>
      <c r="B2" s="11"/>
      <c r="C2" s="11"/>
      <c r="D2" s="11"/>
      <c r="E2" s="11"/>
      <c r="F2" s="11"/>
      <c r="G2" s="11"/>
      <c r="H2" s="31">
        <f>H41</f>
        <v>0</v>
      </c>
    </row>
    <row r="3" spans="1:11">
      <c r="A3" s="11"/>
    </row>
    <row r="5" spans="1:11" ht="21">
      <c r="D5" s="20"/>
      <c r="E5" s="21"/>
      <c r="F5" s="21"/>
      <c r="G5" s="21"/>
      <c r="H5" s="51"/>
    </row>
    <row r="6" spans="1:11" ht="18.75">
      <c r="D6" s="22"/>
      <c r="E6" s="23"/>
      <c r="F6" s="23"/>
      <c r="G6" s="23"/>
      <c r="H6" s="52"/>
    </row>
    <row r="7" spans="1:11" ht="23.25">
      <c r="D7" s="42" t="s">
        <v>145</v>
      </c>
      <c r="E7" s="23"/>
      <c r="F7" s="23"/>
      <c r="G7" s="23"/>
      <c r="H7" s="53" t="s">
        <v>19</v>
      </c>
    </row>
    <row r="8" spans="1:11" ht="21">
      <c r="D8" s="60" t="s">
        <v>153</v>
      </c>
      <c r="E8" s="23"/>
      <c r="F8" s="23"/>
      <c r="G8" s="23"/>
      <c r="H8" s="54"/>
    </row>
    <row r="9" spans="1:11" ht="21">
      <c r="D9" s="60" t="s">
        <v>146</v>
      </c>
      <c r="E9" s="23"/>
      <c r="F9" s="23"/>
      <c r="G9" s="23"/>
      <c r="H9" s="55"/>
    </row>
    <row r="10" spans="1:11">
      <c r="D10" s="22"/>
      <c r="E10" s="23"/>
      <c r="F10" s="23"/>
      <c r="G10" s="23"/>
      <c r="H10" s="55"/>
    </row>
    <row r="11" spans="1:11">
      <c r="D11" s="22"/>
      <c r="E11" s="23"/>
      <c r="F11" s="23"/>
      <c r="G11" s="23"/>
      <c r="H11" s="55"/>
    </row>
    <row r="12" spans="1:11" ht="21">
      <c r="D12" s="32"/>
      <c r="E12" s="23"/>
      <c r="F12" s="23"/>
      <c r="G12" s="23"/>
      <c r="H12" s="54" t="s">
        <v>8</v>
      </c>
    </row>
    <row r="13" spans="1:11" ht="21">
      <c r="D13" s="32"/>
      <c r="E13" s="23"/>
      <c r="F13" s="23"/>
      <c r="G13" s="23"/>
      <c r="H13" s="54"/>
    </row>
    <row r="14" spans="1:11" ht="21">
      <c r="D14" s="30"/>
      <c r="E14" s="23"/>
      <c r="F14" s="23"/>
      <c r="G14" s="23"/>
      <c r="H14" s="54"/>
    </row>
    <row r="15" spans="1:11" ht="21">
      <c r="D15" s="32" t="s">
        <v>147</v>
      </c>
      <c r="E15" s="23"/>
      <c r="F15" s="23"/>
      <c r="G15" s="23"/>
      <c r="H15" s="54" t="s">
        <v>88</v>
      </c>
    </row>
    <row r="16" spans="1:11" ht="21">
      <c r="D16" s="30"/>
      <c r="E16" s="23"/>
      <c r="F16" s="23"/>
      <c r="G16" s="23"/>
      <c r="H16" s="54"/>
    </row>
    <row r="17" spans="3:8" ht="19.5" thickBot="1">
      <c r="D17" s="56"/>
      <c r="E17" s="57"/>
      <c r="F17" s="57"/>
      <c r="G17" s="57"/>
      <c r="H17" s="58"/>
    </row>
    <row r="18" spans="3:8" ht="15.75" thickTop="1"/>
    <row r="23" spans="3:8" ht="23.25">
      <c r="D23" s="13" t="s">
        <v>2</v>
      </c>
    </row>
    <row r="25" spans="3:8">
      <c r="G25" s="15"/>
    </row>
    <row r="27" spans="3:8">
      <c r="D27" s="11"/>
      <c r="H27" s="15"/>
    </row>
    <row r="28" spans="3:8">
      <c r="D28" s="24" t="s">
        <v>152</v>
      </c>
      <c r="H28" s="15">
        <f>Specifikace!H152</f>
        <v>0</v>
      </c>
    </row>
    <row r="29" spans="3:8">
      <c r="D29" s="24" t="s">
        <v>122</v>
      </c>
      <c r="H29" s="15">
        <f>H170</f>
        <v>0</v>
      </c>
    </row>
    <row r="30" spans="3:8">
      <c r="C30" s="15"/>
      <c r="D30" s="24" t="s">
        <v>16</v>
      </c>
      <c r="H30" s="15">
        <f>H185</f>
        <v>0</v>
      </c>
    </row>
    <row r="31" spans="3:8">
      <c r="C31" s="15"/>
      <c r="D31" s="14" t="s">
        <v>138</v>
      </c>
      <c r="H31" s="15">
        <f>Specifikace!H204</f>
        <v>0</v>
      </c>
    </row>
    <row r="32" spans="3:8">
      <c r="D32" s="24" t="s">
        <v>90</v>
      </c>
      <c r="H32" s="15">
        <f>Specifikace!H215</f>
        <v>0</v>
      </c>
    </row>
    <row r="34" spans="4:8">
      <c r="D34" s="24" t="s">
        <v>91</v>
      </c>
      <c r="H34" s="15">
        <f>H239</f>
        <v>0</v>
      </c>
    </row>
    <row r="37" spans="4:8">
      <c r="D37" s="18" t="s">
        <v>9</v>
      </c>
      <c r="H37" s="25">
        <f>SUM(H27:H36)</f>
        <v>0</v>
      </c>
    </row>
    <row r="39" spans="4:8">
      <c r="D39" s="12" t="s">
        <v>10</v>
      </c>
      <c r="E39" s="26">
        <v>0.21</v>
      </c>
      <c r="H39" s="15">
        <f>ROUND(H37*E39,0)</f>
        <v>0</v>
      </c>
    </row>
    <row r="41" spans="4:8" ht="15.75">
      <c r="D41" s="16" t="s">
        <v>11</v>
      </c>
      <c r="H41" s="27">
        <f>H37+H39</f>
        <v>0</v>
      </c>
    </row>
    <row r="46" spans="4:8" ht="18.75">
      <c r="D46" s="38" t="s">
        <v>66</v>
      </c>
    </row>
    <row r="47" spans="4:8" s="19" customFormat="1">
      <c r="D47" s="18" t="s">
        <v>67</v>
      </c>
      <c r="E47" s="12"/>
      <c r="F47" s="12"/>
      <c r="G47" s="12"/>
      <c r="H47" s="12"/>
    </row>
    <row r="48" spans="4:8" s="28" customFormat="1" ht="30" customHeight="1">
      <c r="D48" s="72" t="s">
        <v>20</v>
      </c>
      <c r="E48" s="72"/>
      <c r="F48" s="72"/>
      <c r="G48" s="72"/>
      <c r="H48" s="72"/>
    </row>
    <row r="49" spans="4:8" s="28" customFormat="1" ht="60" customHeight="1">
      <c r="D49" s="72" t="s">
        <v>21</v>
      </c>
      <c r="E49" s="72"/>
      <c r="F49" s="72"/>
      <c r="G49" s="72"/>
      <c r="H49" s="72"/>
    </row>
    <row r="50" spans="4:8" s="28" customFormat="1" ht="30" customHeight="1">
      <c r="D50" s="72" t="s">
        <v>22</v>
      </c>
      <c r="E50" s="72"/>
      <c r="F50" s="72"/>
      <c r="G50" s="72"/>
      <c r="H50" s="72"/>
    </row>
    <row r="51" spans="4:8" s="28" customFormat="1" ht="60" customHeight="1">
      <c r="D51" s="72" t="s">
        <v>23</v>
      </c>
      <c r="E51" s="72"/>
      <c r="F51" s="72"/>
      <c r="G51" s="72"/>
      <c r="H51" s="72"/>
    </row>
    <row r="52" spans="4:8" s="19" customFormat="1">
      <c r="D52" s="18" t="s">
        <v>24</v>
      </c>
      <c r="E52" s="12"/>
      <c r="F52" s="12"/>
      <c r="G52" s="12"/>
      <c r="H52" s="12"/>
    </row>
    <row r="53" spans="4:8" s="33" customFormat="1">
      <c r="D53" s="39" t="s">
        <v>25</v>
      </c>
      <c r="E53" s="12"/>
      <c r="F53" s="12"/>
      <c r="G53" s="12"/>
      <c r="H53" s="12"/>
    </row>
    <row r="54" spans="4:8" s="28" customFormat="1">
      <c r="D54" s="12" t="s">
        <v>26</v>
      </c>
      <c r="E54" s="12"/>
      <c r="F54" s="12"/>
      <c r="G54" s="12"/>
      <c r="H54" s="12"/>
    </row>
    <row r="55" spans="4:8" s="28" customFormat="1">
      <c r="D55" s="12" t="s">
        <v>27</v>
      </c>
      <c r="E55" s="12"/>
      <c r="F55" s="12"/>
      <c r="G55" s="12"/>
      <c r="H55" s="12"/>
    </row>
    <row r="56" spans="4:8" s="33" customFormat="1">
      <c r="D56" s="39" t="s">
        <v>28</v>
      </c>
      <c r="E56" s="12"/>
      <c r="F56" s="12"/>
      <c r="G56" s="12"/>
      <c r="H56" s="12"/>
    </row>
    <row r="57" spans="4:8" s="28" customFormat="1" ht="45" customHeight="1">
      <c r="D57" s="72" t="s">
        <v>29</v>
      </c>
      <c r="E57" s="72"/>
      <c r="F57" s="72"/>
      <c r="G57" s="72"/>
      <c r="H57" s="72"/>
    </row>
    <row r="58" spans="4:8" s="28" customFormat="1" ht="30" customHeight="1">
      <c r="D58" s="72" t="s">
        <v>30</v>
      </c>
      <c r="E58" s="72"/>
      <c r="F58" s="72"/>
      <c r="G58" s="72"/>
      <c r="H58" s="72"/>
    </row>
    <row r="59" spans="4:8" s="33" customFormat="1">
      <c r="D59" s="39" t="s">
        <v>31</v>
      </c>
      <c r="E59" s="12"/>
      <c r="F59" s="12"/>
      <c r="G59" s="12"/>
      <c r="H59" s="12"/>
    </row>
    <row r="60" spans="4:8" s="28" customFormat="1">
      <c r="D60" s="12" t="s">
        <v>32</v>
      </c>
      <c r="E60" s="12"/>
      <c r="F60" s="12"/>
      <c r="G60" s="12"/>
      <c r="H60" s="12"/>
    </row>
    <row r="61" spans="4:8" s="28" customFormat="1">
      <c r="D61" s="12" t="s">
        <v>33</v>
      </c>
      <c r="E61" s="12"/>
      <c r="F61" s="12"/>
      <c r="G61" s="12"/>
      <c r="H61" s="12"/>
    </row>
    <row r="62" spans="4:8" s="28" customFormat="1">
      <c r="D62" s="12" t="s">
        <v>109</v>
      </c>
      <c r="E62" s="12"/>
      <c r="F62" s="12"/>
      <c r="G62" s="12"/>
      <c r="H62" s="12"/>
    </row>
    <row r="63" spans="4:8" s="28" customFormat="1" ht="30" customHeight="1">
      <c r="D63" s="72" t="s">
        <v>34</v>
      </c>
      <c r="E63" s="72"/>
      <c r="F63" s="72"/>
      <c r="G63" s="72"/>
      <c r="H63" s="72"/>
    </row>
    <row r="64" spans="4:8" s="33" customFormat="1">
      <c r="D64" s="39" t="s">
        <v>35</v>
      </c>
      <c r="E64" s="12"/>
      <c r="F64" s="12"/>
      <c r="G64" s="12"/>
      <c r="H64" s="12"/>
    </row>
    <row r="65" spans="4:8" s="33" customFormat="1">
      <c r="D65" s="39" t="s">
        <v>36</v>
      </c>
      <c r="E65" s="12"/>
      <c r="F65" s="12"/>
      <c r="G65" s="12"/>
      <c r="H65" s="12"/>
    </row>
    <row r="66" spans="4:8" s="28" customFormat="1">
      <c r="D66" s="12" t="s">
        <v>37</v>
      </c>
      <c r="E66" s="12"/>
      <c r="F66" s="12"/>
      <c r="G66" s="12"/>
      <c r="H66" s="12"/>
    </row>
    <row r="67" spans="4:8" s="28" customFormat="1" ht="30" customHeight="1">
      <c r="D67" s="72" t="s">
        <v>38</v>
      </c>
      <c r="E67" s="72"/>
      <c r="F67" s="72"/>
      <c r="G67" s="72"/>
      <c r="H67" s="72"/>
    </row>
    <row r="68" spans="4:8" s="28" customFormat="1" ht="30" customHeight="1">
      <c r="D68" s="72" t="s">
        <v>39</v>
      </c>
      <c r="E68" s="72"/>
      <c r="F68" s="72"/>
      <c r="G68" s="72"/>
      <c r="H68" s="72"/>
    </row>
    <row r="69" spans="4:8" s="28" customFormat="1" ht="30" customHeight="1">
      <c r="D69" s="72" t="s">
        <v>40</v>
      </c>
      <c r="E69" s="72"/>
      <c r="F69" s="72"/>
      <c r="G69" s="72"/>
      <c r="H69" s="72"/>
    </row>
    <row r="70" spans="4:8" s="28" customFormat="1" ht="45" customHeight="1">
      <c r="D70" s="72" t="s">
        <v>41</v>
      </c>
      <c r="E70" s="72"/>
      <c r="F70" s="72"/>
      <c r="G70" s="72"/>
      <c r="H70" s="72"/>
    </row>
    <row r="71" spans="4:8" s="28" customFormat="1" ht="30" customHeight="1">
      <c r="D71" s="72" t="s">
        <v>59</v>
      </c>
      <c r="E71" s="72"/>
      <c r="F71" s="72"/>
      <c r="G71" s="72"/>
      <c r="H71" s="72"/>
    </row>
    <row r="72" spans="4:8" s="28" customFormat="1" ht="30" customHeight="1">
      <c r="D72" s="72" t="s">
        <v>60</v>
      </c>
      <c r="E72" s="72"/>
      <c r="F72" s="72"/>
      <c r="G72" s="72"/>
      <c r="H72" s="72"/>
    </row>
    <row r="73" spans="4:8" s="28" customFormat="1">
      <c r="D73" s="12" t="s">
        <v>61</v>
      </c>
      <c r="E73" s="12"/>
      <c r="F73" s="12"/>
      <c r="G73" s="12"/>
      <c r="H73" s="12"/>
    </row>
    <row r="74" spans="4:8" s="28" customFormat="1" ht="45" customHeight="1">
      <c r="D74" s="72" t="s">
        <v>89</v>
      </c>
      <c r="E74" s="72"/>
      <c r="F74" s="72"/>
      <c r="G74" s="72"/>
      <c r="H74" s="72"/>
    </row>
    <row r="75" spans="4:8" s="28" customFormat="1">
      <c r="D75" s="12" t="s">
        <v>62</v>
      </c>
      <c r="E75" s="12"/>
      <c r="F75" s="12"/>
      <c r="G75" s="12"/>
      <c r="H75" s="12"/>
    </row>
    <row r="76" spans="4:8" s="28" customFormat="1">
      <c r="D76" s="12" t="s">
        <v>63</v>
      </c>
      <c r="E76" s="12"/>
      <c r="F76" s="12"/>
      <c r="G76" s="12"/>
      <c r="H76" s="12"/>
    </row>
    <row r="77" spans="4:8" s="33" customFormat="1" ht="30" customHeight="1">
      <c r="D77" s="73" t="s">
        <v>64</v>
      </c>
      <c r="E77" s="74"/>
      <c r="F77" s="74"/>
      <c r="G77" s="74"/>
      <c r="H77" s="74"/>
    </row>
    <row r="78" spans="4:8" s="33" customFormat="1">
      <c r="D78" s="39" t="s">
        <v>42</v>
      </c>
      <c r="E78" s="12"/>
      <c r="F78" s="12"/>
      <c r="G78" s="12"/>
      <c r="H78" s="12"/>
    </row>
    <row r="79" spans="4:8" s="33" customFormat="1">
      <c r="D79" s="39" t="s">
        <v>43</v>
      </c>
      <c r="E79" s="12"/>
      <c r="F79" s="12"/>
      <c r="G79" s="12"/>
      <c r="H79" s="12"/>
    </row>
    <row r="80" spans="4:8" s="28" customFormat="1" ht="45" customHeight="1">
      <c r="D80" s="72" t="s">
        <v>44</v>
      </c>
      <c r="E80" s="72"/>
      <c r="F80" s="72"/>
      <c r="G80" s="72"/>
      <c r="H80" s="72"/>
    </row>
    <row r="81" spans="4:8" s="28" customFormat="1">
      <c r="D81" s="12" t="s">
        <v>45</v>
      </c>
      <c r="E81" s="12"/>
      <c r="F81" s="12"/>
      <c r="G81" s="12"/>
      <c r="H81" s="12"/>
    </row>
    <row r="82" spans="4:8" s="28" customFormat="1" ht="45" customHeight="1">
      <c r="D82" s="72" t="s">
        <v>83</v>
      </c>
      <c r="E82" s="72"/>
      <c r="F82" s="72"/>
      <c r="G82" s="72"/>
      <c r="H82" s="72"/>
    </row>
    <row r="83" spans="4:8" s="28" customFormat="1">
      <c r="D83" s="12" t="s">
        <v>46</v>
      </c>
      <c r="E83" s="12"/>
      <c r="F83" s="12"/>
      <c r="G83" s="12"/>
      <c r="H83" s="12"/>
    </row>
    <row r="84" spans="4:8" s="28" customFormat="1" ht="30" customHeight="1">
      <c r="D84" s="72" t="s">
        <v>47</v>
      </c>
      <c r="E84" s="72"/>
      <c r="F84" s="72"/>
      <c r="G84" s="72"/>
      <c r="H84" s="72"/>
    </row>
    <row r="85" spans="4:8" s="28" customFormat="1" ht="45" customHeight="1">
      <c r="D85" s="72" t="s">
        <v>48</v>
      </c>
      <c r="E85" s="72"/>
      <c r="F85" s="72"/>
      <c r="G85" s="72"/>
      <c r="H85" s="72"/>
    </row>
    <row r="86" spans="4:8" s="28" customFormat="1" ht="60" customHeight="1">
      <c r="D86" s="72" t="s">
        <v>84</v>
      </c>
      <c r="E86" s="72"/>
      <c r="F86" s="72"/>
      <c r="G86" s="72"/>
      <c r="H86" s="72"/>
    </row>
    <row r="87" spans="4:8" s="28" customFormat="1" ht="45" customHeight="1">
      <c r="D87" s="72" t="s">
        <v>49</v>
      </c>
      <c r="E87" s="72"/>
      <c r="F87" s="72"/>
      <c r="G87" s="72"/>
      <c r="H87" s="72"/>
    </row>
    <row r="88" spans="4:8" s="28" customFormat="1">
      <c r="D88" s="12" t="s">
        <v>50</v>
      </c>
      <c r="E88" s="12"/>
      <c r="F88" s="12"/>
      <c r="G88" s="12"/>
      <c r="H88" s="12"/>
    </row>
    <row r="89" spans="4:8" s="28" customFormat="1">
      <c r="D89" s="12" t="s">
        <v>51</v>
      </c>
      <c r="E89" s="12"/>
      <c r="F89" s="12"/>
      <c r="G89" s="12"/>
      <c r="H89" s="12"/>
    </row>
    <row r="90" spans="4:8" s="28" customFormat="1">
      <c r="D90" s="12" t="s">
        <v>68</v>
      </c>
      <c r="E90" s="12"/>
      <c r="F90" s="12"/>
      <c r="G90" s="12"/>
      <c r="H90" s="12"/>
    </row>
    <row r="91" spans="4:8" s="28" customFormat="1">
      <c r="D91" s="72" t="s">
        <v>69</v>
      </c>
      <c r="E91" s="72"/>
      <c r="F91" s="72"/>
      <c r="G91" s="72"/>
      <c r="H91" s="72"/>
    </row>
    <row r="92" spans="4:8" s="28" customFormat="1" ht="28.9" customHeight="1">
      <c r="D92" s="71" t="s">
        <v>95</v>
      </c>
      <c r="E92" s="71"/>
      <c r="F92" s="71"/>
      <c r="G92" s="71"/>
      <c r="H92" s="71"/>
    </row>
    <row r="93" spans="4:8" s="28" customFormat="1" ht="45" customHeight="1">
      <c r="D93" s="72" t="s">
        <v>70</v>
      </c>
      <c r="E93" s="72"/>
      <c r="F93" s="72"/>
      <c r="G93" s="72"/>
      <c r="H93" s="72"/>
    </row>
    <row r="94" spans="4:8" s="28" customFormat="1">
      <c r="D94" s="12" t="s">
        <v>71</v>
      </c>
      <c r="E94" s="12"/>
      <c r="F94" s="12"/>
      <c r="G94" s="12"/>
      <c r="H94" s="12"/>
    </row>
    <row r="95" spans="4:8" s="28" customFormat="1">
      <c r="D95" s="12" t="s">
        <v>72</v>
      </c>
      <c r="E95" s="12"/>
      <c r="F95" s="12"/>
      <c r="G95" s="12"/>
      <c r="H95" s="12"/>
    </row>
    <row r="96" spans="4:8" s="28" customFormat="1">
      <c r="D96" s="12" t="s">
        <v>73</v>
      </c>
      <c r="E96" s="12"/>
      <c r="F96" s="12"/>
      <c r="G96" s="12"/>
      <c r="H96" s="12"/>
    </row>
    <row r="97" spans="4:8" s="28" customFormat="1" ht="45" customHeight="1">
      <c r="D97" s="72" t="s">
        <v>74</v>
      </c>
      <c r="E97" s="72"/>
      <c r="F97" s="72"/>
      <c r="G97" s="72"/>
      <c r="H97" s="72"/>
    </row>
    <row r="98" spans="4:8" s="28" customFormat="1" ht="30" customHeight="1">
      <c r="D98" s="72" t="s">
        <v>75</v>
      </c>
      <c r="E98" s="72"/>
      <c r="F98" s="72"/>
      <c r="G98" s="72"/>
      <c r="H98" s="72"/>
    </row>
    <row r="99" spans="4:8" s="28" customFormat="1" ht="30" customHeight="1">
      <c r="D99" s="72" t="s">
        <v>76</v>
      </c>
      <c r="E99" s="72"/>
      <c r="F99" s="72"/>
      <c r="G99" s="72"/>
      <c r="H99" s="72"/>
    </row>
    <row r="100" spans="4:8" s="28" customFormat="1">
      <c r="D100" s="12" t="s">
        <v>77</v>
      </c>
      <c r="E100" s="12"/>
      <c r="F100" s="12"/>
      <c r="G100" s="12"/>
      <c r="H100" s="12"/>
    </row>
    <row r="101" spans="4:8" s="28" customFormat="1" ht="45" customHeight="1">
      <c r="D101" s="72" t="s">
        <v>78</v>
      </c>
      <c r="E101" s="72"/>
      <c r="F101" s="72"/>
      <c r="G101" s="72"/>
      <c r="H101" s="72"/>
    </row>
    <row r="102" spans="4:8" s="28" customFormat="1" ht="45" customHeight="1">
      <c r="D102" s="72" t="s">
        <v>79</v>
      </c>
      <c r="E102" s="72"/>
      <c r="F102" s="72"/>
      <c r="G102" s="72"/>
      <c r="H102" s="72"/>
    </row>
    <row r="103" spans="4:8" s="28" customFormat="1">
      <c r="D103" s="12" t="s">
        <v>80</v>
      </c>
      <c r="E103" s="12"/>
      <c r="F103" s="12"/>
      <c r="G103" s="12"/>
      <c r="H103" s="12"/>
    </row>
    <row r="104" spans="4:8" s="28" customFormat="1">
      <c r="D104" s="12" t="s">
        <v>81</v>
      </c>
      <c r="E104" s="12"/>
      <c r="F104" s="12"/>
      <c r="G104" s="12"/>
      <c r="H104" s="12"/>
    </row>
    <row r="105" spans="4:8" s="28" customFormat="1">
      <c r="D105" s="12" t="s">
        <v>82</v>
      </c>
      <c r="E105" s="12"/>
      <c r="F105" s="12"/>
      <c r="G105" s="12"/>
      <c r="H105" s="12"/>
    </row>
    <row r="106" spans="4:8" s="19" customFormat="1">
      <c r="D106" s="18" t="s">
        <v>52</v>
      </c>
      <c r="E106" s="12"/>
      <c r="F106" s="12"/>
      <c r="G106" s="12"/>
      <c r="H106" s="12"/>
    </row>
    <row r="107" spans="4:8" s="28" customFormat="1" ht="45" customHeight="1">
      <c r="D107" s="72" t="s">
        <v>53</v>
      </c>
      <c r="E107" s="72"/>
      <c r="F107" s="72"/>
      <c r="G107" s="72"/>
      <c r="H107" s="72"/>
    </row>
    <row r="108" spans="4:8" s="28" customFormat="1">
      <c r="D108" s="12" t="s">
        <v>54</v>
      </c>
      <c r="E108" s="12"/>
      <c r="F108" s="12"/>
      <c r="G108" s="12"/>
      <c r="H108" s="12"/>
    </row>
    <row r="109" spans="4:8" s="28" customFormat="1" ht="30" customHeight="1">
      <c r="D109" s="72" t="s">
        <v>55</v>
      </c>
      <c r="E109" s="72"/>
      <c r="F109" s="72"/>
      <c r="G109" s="72"/>
      <c r="H109" s="72"/>
    </row>
    <row r="110" spans="4:8" s="28" customFormat="1" ht="45" customHeight="1">
      <c r="D110" s="72" t="s">
        <v>56</v>
      </c>
      <c r="E110" s="72"/>
      <c r="F110" s="72"/>
      <c r="G110" s="72"/>
      <c r="H110" s="72"/>
    </row>
    <row r="111" spans="4:8" s="28" customFormat="1">
      <c r="D111" s="12" t="s">
        <v>57</v>
      </c>
      <c r="E111" s="12"/>
      <c r="F111" s="12"/>
      <c r="G111" s="12"/>
      <c r="H111" s="12"/>
    </row>
    <row r="112" spans="4:8" s="28" customFormat="1">
      <c r="D112" s="12" t="s">
        <v>58</v>
      </c>
      <c r="E112" s="12"/>
      <c r="F112" s="12"/>
      <c r="G112" s="12"/>
      <c r="H112" s="12"/>
    </row>
    <row r="121" spans="1:8">
      <c r="A121" s="29" t="s">
        <v>12</v>
      </c>
      <c r="B121" s="29" t="s">
        <v>86</v>
      </c>
      <c r="C121" s="29" t="s">
        <v>87</v>
      </c>
      <c r="D121" s="29" t="s">
        <v>13</v>
      </c>
      <c r="E121" s="29" t="s">
        <v>3</v>
      </c>
      <c r="F121" s="29" t="s">
        <v>14</v>
      </c>
      <c r="G121" s="29" t="s">
        <v>15</v>
      </c>
      <c r="H121" s="29" t="s">
        <v>7</v>
      </c>
    </row>
    <row r="123" spans="1:8">
      <c r="D123" s="17"/>
    </row>
    <row r="126" spans="1:8" ht="28.5">
      <c r="D126" s="34" t="s">
        <v>93</v>
      </c>
    </row>
    <row r="130" spans="1:10" ht="18.75">
      <c r="D130" s="10" t="str">
        <f>R_41</f>
        <v>Zemní práce, základy</v>
      </c>
      <c r="F130" s="4"/>
      <c r="G130" s="3"/>
      <c r="H130" s="4"/>
    </row>
    <row r="131" spans="1:10">
      <c r="D131" s="6"/>
      <c r="F131" s="47"/>
      <c r="G131" s="3"/>
      <c r="H131" s="4"/>
    </row>
    <row r="132" spans="1:10">
      <c r="D132" s="6"/>
      <c r="F132" s="47"/>
      <c r="G132" s="3"/>
      <c r="H132" s="4"/>
    </row>
    <row r="133" spans="1:10" ht="30">
      <c r="A133" s="9"/>
      <c r="D133" s="59" t="s">
        <v>101</v>
      </c>
      <c r="F133" s="47"/>
      <c r="G133" s="3"/>
      <c r="H133" s="7"/>
    </row>
    <row r="134" spans="1:10">
      <c r="A134" s="9"/>
      <c r="D134" s="1"/>
      <c r="F134" s="47"/>
      <c r="G134" s="3"/>
      <c r="H134" s="7"/>
    </row>
    <row r="135" spans="1:10" ht="30">
      <c r="A135" s="9">
        <f>MAX(A$123:A134)+1</f>
        <v>1</v>
      </c>
      <c r="B135" s="12">
        <v>1</v>
      </c>
      <c r="C135" s="4" t="s">
        <v>112</v>
      </c>
      <c r="D135" s="6" t="s">
        <v>154</v>
      </c>
      <c r="E135" s="62" t="s">
        <v>85</v>
      </c>
      <c r="F135" s="68">
        <f>CEILING(((2.125+0.05*2)*(0.37+0.05*2)*1)*14,0.05)</f>
        <v>14.65</v>
      </c>
      <c r="G135" s="3"/>
      <c r="H135" s="7">
        <f t="shared" ref="H135" si="0">ROUND(F135*G135,0)</f>
        <v>0</v>
      </c>
      <c r="J135" s="12">
        <v>0</v>
      </c>
    </row>
    <row r="136" spans="1:10">
      <c r="A136" s="9">
        <f>MAX(A$123:A135)+1</f>
        <v>2</v>
      </c>
      <c r="B136" s="12">
        <v>1</v>
      </c>
      <c r="C136" s="12" t="s">
        <v>113</v>
      </c>
      <c r="D136" s="1" t="s">
        <v>155</v>
      </c>
      <c r="E136" s="12" t="s">
        <v>85</v>
      </c>
      <c r="F136" s="69">
        <f>F135-F139</f>
        <v>11.4</v>
      </c>
      <c r="G136" s="3"/>
      <c r="H136" s="7">
        <f t="shared" ref="H136:H138" si="1">ROUND(F136*G136,0)</f>
        <v>0</v>
      </c>
      <c r="J136" s="12">
        <v>0</v>
      </c>
    </row>
    <row r="137" spans="1:10">
      <c r="A137" s="9">
        <f>MAX(A$123:A136)+1</f>
        <v>3</v>
      </c>
      <c r="B137" s="12">
        <v>1</v>
      </c>
      <c r="C137" s="12" t="s">
        <v>114</v>
      </c>
      <c r="D137" s="1" t="s">
        <v>115</v>
      </c>
      <c r="E137" s="12" t="s">
        <v>85</v>
      </c>
      <c r="F137" s="69">
        <f>F136</f>
        <v>11.4</v>
      </c>
      <c r="G137" s="3"/>
      <c r="H137" s="7">
        <f t="shared" si="1"/>
        <v>0</v>
      </c>
      <c r="J137" s="12">
        <v>0</v>
      </c>
    </row>
    <row r="138" spans="1:10">
      <c r="A138" s="9">
        <f>MAX(A$123:A137)+1</f>
        <v>4</v>
      </c>
      <c r="B138" s="12">
        <v>1</v>
      </c>
      <c r="C138" s="12" t="s">
        <v>116</v>
      </c>
      <c r="D138" s="1" t="s">
        <v>117</v>
      </c>
      <c r="E138" s="12" t="s">
        <v>85</v>
      </c>
      <c r="F138" s="69">
        <f>F136</f>
        <v>11.4</v>
      </c>
      <c r="G138" s="3"/>
      <c r="H138" s="7">
        <f t="shared" si="1"/>
        <v>0</v>
      </c>
      <c r="J138" s="12">
        <v>0</v>
      </c>
    </row>
    <row r="139" spans="1:10">
      <c r="A139" s="9">
        <f>MAX(A$123:A138)+1</f>
        <v>5</v>
      </c>
      <c r="B139" s="12">
        <v>1</v>
      </c>
      <c r="C139" s="12" t="s">
        <v>118</v>
      </c>
      <c r="D139" s="1" t="s">
        <v>119</v>
      </c>
      <c r="E139" s="12" t="s">
        <v>85</v>
      </c>
      <c r="F139" s="68">
        <f>CEILING(((2.195*2+0.37*2)*0.05*0.9)*14,0.05)</f>
        <v>3.25</v>
      </c>
      <c r="G139" s="3"/>
      <c r="H139" s="7">
        <f t="shared" ref="H139" si="2">ROUND(F139*G139,0)</f>
        <v>0</v>
      </c>
      <c r="J139" s="12">
        <v>0</v>
      </c>
    </row>
    <row r="140" spans="1:10">
      <c r="A140" s="9">
        <f>MAX(A$123:A139)+1</f>
        <v>6</v>
      </c>
      <c r="B140" s="12">
        <v>1</v>
      </c>
      <c r="C140" s="12" t="s">
        <v>131</v>
      </c>
      <c r="D140" s="1" t="s">
        <v>132</v>
      </c>
      <c r="E140" s="12" t="s">
        <v>85</v>
      </c>
      <c r="F140" s="70">
        <f>CEILING((0.37*(0.2*2+0.4+0.15)*(1.1-0.3))*14,0.005)</f>
        <v>3.94</v>
      </c>
      <c r="G140" s="3"/>
      <c r="H140" s="7">
        <f t="shared" ref="H140" si="3">ROUND(F140*G140,0)</f>
        <v>0</v>
      </c>
      <c r="J140" s="12">
        <v>1.94</v>
      </c>
    </row>
    <row r="141" spans="1:10">
      <c r="A141" s="9"/>
      <c r="D141" s="1"/>
      <c r="F141" s="70"/>
      <c r="G141" s="3"/>
      <c r="H141" s="7"/>
    </row>
    <row r="142" spans="1:10" ht="30">
      <c r="A142" s="9">
        <f>MAX(A$123:A141)+1</f>
        <v>7</v>
      </c>
      <c r="B142" s="12">
        <v>27</v>
      </c>
      <c r="C142" s="12" t="s">
        <v>120</v>
      </c>
      <c r="D142" s="1" t="s">
        <v>156</v>
      </c>
      <c r="E142" s="12" t="s">
        <v>85</v>
      </c>
      <c r="F142" s="70">
        <f>CEILING(((2.125+0.05*2)*(0.37+0.05*2)*0.1)*14,0.005)</f>
        <v>1.4650000000000001</v>
      </c>
      <c r="G142" s="3"/>
      <c r="H142" s="7">
        <f t="shared" ref="H142" si="4">ROUND(F142*G142,0)</f>
        <v>0</v>
      </c>
      <c r="J142" s="12">
        <v>2.5249999999999999</v>
      </c>
    </row>
    <row r="143" spans="1:10">
      <c r="A143" s="9"/>
      <c r="D143" s="1"/>
      <c r="F143" s="70"/>
      <c r="G143" s="3"/>
      <c r="H143" s="7"/>
    </row>
    <row r="144" spans="1:10" ht="30">
      <c r="A144" s="9">
        <f>MAX(A$123:A143)+1</f>
        <v>8</v>
      </c>
      <c r="B144" s="12">
        <v>27</v>
      </c>
      <c r="C144" s="12" t="s">
        <v>123</v>
      </c>
      <c r="D144" s="1" t="s">
        <v>161</v>
      </c>
      <c r="E144" s="12" t="s">
        <v>85</v>
      </c>
      <c r="F144" s="70">
        <f>CEILING((0.37*(0.2*2+0.275+0.31+0.19)*0.95)*14,0.005)</f>
        <v>5.7850000000000001</v>
      </c>
      <c r="G144" s="3"/>
      <c r="H144" s="7">
        <f t="shared" ref="H144:H148" si="5">ROUND(F144*G144,0)</f>
        <v>0</v>
      </c>
      <c r="J144" s="12">
        <v>2.5249999999999999</v>
      </c>
    </row>
    <row r="145" spans="1:10" ht="30">
      <c r="A145" s="9">
        <f>MAX(A$123:A144)+1</f>
        <v>9</v>
      </c>
      <c r="B145" s="12">
        <v>27</v>
      </c>
      <c r="C145" s="12" t="s">
        <v>148</v>
      </c>
      <c r="D145" s="1" t="s">
        <v>149</v>
      </c>
      <c r="E145" s="12" t="s">
        <v>0</v>
      </c>
      <c r="F145" s="70">
        <f>CEILING(((0.37*10+0.2*4+(0.275+0.31+0.19)*2)*0.95)*14,0.005)</f>
        <v>80.465000000000003</v>
      </c>
      <c r="G145" s="3"/>
      <c r="H145" s="7">
        <f t="shared" si="5"/>
        <v>0</v>
      </c>
      <c r="J145" s="12">
        <v>3.6400000000000002E-2</v>
      </c>
    </row>
    <row r="146" spans="1:10">
      <c r="A146" s="9">
        <f>MAX(A$123:A145)+1</f>
        <v>10</v>
      </c>
      <c r="B146" s="12">
        <v>27</v>
      </c>
      <c r="C146" s="12" t="s">
        <v>124</v>
      </c>
      <c r="D146" s="1" t="s">
        <v>125</v>
      </c>
      <c r="E146" s="12" t="s">
        <v>0</v>
      </c>
      <c r="F146" s="70">
        <f>CEILING(0.37*8*0.95*14,0.005)</f>
        <v>39.369999999999997</v>
      </c>
      <c r="G146" s="3"/>
      <c r="H146" s="7">
        <f t="shared" si="5"/>
        <v>0</v>
      </c>
      <c r="J146" s="12">
        <v>0</v>
      </c>
    </row>
    <row r="147" spans="1:10">
      <c r="A147" s="9"/>
      <c r="D147" s="1"/>
      <c r="F147" s="70"/>
      <c r="G147" s="3"/>
      <c r="H147" s="7"/>
    </row>
    <row r="148" spans="1:10" ht="30">
      <c r="A148" s="9">
        <f>MAX(A$123:A146)+1</f>
        <v>11</v>
      </c>
      <c r="B148" s="12">
        <v>27</v>
      </c>
      <c r="C148" s="12" t="s">
        <v>126</v>
      </c>
      <c r="D148" s="1" t="s">
        <v>162</v>
      </c>
      <c r="E148" s="12" t="s">
        <v>85</v>
      </c>
      <c r="F148" s="70">
        <f>CEILING(0.37*(0.2*2+0.4+0.15)*0.3*14,0.005)</f>
        <v>1.48</v>
      </c>
      <c r="G148" s="3"/>
      <c r="H148" s="7">
        <f t="shared" si="5"/>
        <v>0</v>
      </c>
      <c r="J148" s="12">
        <v>2.5323000000000002</v>
      </c>
    </row>
    <row r="149" spans="1:10">
      <c r="A149" s="9">
        <f>MAX(A$123:A147)+1</f>
        <v>11</v>
      </c>
      <c r="B149" s="12">
        <v>27</v>
      </c>
      <c r="C149" s="12" t="s">
        <v>127</v>
      </c>
      <c r="D149" s="1" t="s">
        <v>128</v>
      </c>
      <c r="E149" s="12" t="s">
        <v>0</v>
      </c>
      <c r="F149" s="70">
        <f>CEILING((0.2*2+0.4+0.15)*2*0.3*14,0.005)</f>
        <v>7.98</v>
      </c>
      <c r="G149" s="3"/>
      <c r="H149" s="7">
        <f t="shared" ref="H149:H150" si="6">ROUND(F149*G149,0)</f>
        <v>0</v>
      </c>
      <c r="J149" s="12">
        <v>3.9210000000000002E-2</v>
      </c>
    </row>
    <row r="150" spans="1:10">
      <c r="A150" s="9">
        <f>MAX(A$123:A148)+1</f>
        <v>12</v>
      </c>
      <c r="B150" s="12">
        <v>27</v>
      </c>
      <c r="C150" s="12" t="s">
        <v>129</v>
      </c>
      <c r="D150" s="1" t="s">
        <v>130</v>
      </c>
      <c r="E150" s="12" t="s">
        <v>0</v>
      </c>
      <c r="F150" s="70">
        <f>F149</f>
        <v>7.98</v>
      </c>
      <c r="G150" s="3"/>
      <c r="H150" s="7">
        <f t="shared" si="6"/>
        <v>0</v>
      </c>
      <c r="J150" s="12">
        <v>0</v>
      </c>
    </row>
    <row r="151" spans="1:10">
      <c r="D151" s="6"/>
      <c r="F151" s="70"/>
      <c r="G151" s="3"/>
      <c r="H151" s="4"/>
    </row>
    <row r="152" spans="1:10">
      <c r="D152" s="5" t="str">
        <f>D130&amp;"  -  celkem"</f>
        <v>Zemní práce, základy  -  celkem</v>
      </c>
      <c r="F152" s="70"/>
      <c r="G152" s="3"/>
      <c r="H152" s="2">
        <f>SUM(H130:H151)</f>
        <v>0</v>
      </c>
    </row>
    <row r="153" spans="1:10">
      <c r="F153" s="35"/>
    </row>
    <row r="154" spans="1:10">
      <c r="F154" s="35"/>
      <c r="H154" s="15"/>
    </row>
    <row r="155" spans="1:10">
      <c r="F155" s="35"/>
      <c r="H155" s="15"/>
    </row>
    <row r="156" spans="1:10">
      <c r="F156" s="35"/>
      <c r="H156" s="15"/>
    </row>
    <row r="157" spans="1:10">
      <c r="F157" s="35"/>
      <c r="H157" s="15"/>
    </row>
    <row r="158" spans="1:10">
      <c r="F158" s="35"/>
      <c r="H158" s="15"/>
    </row>
    <row r="159" spans="1:10" ht="18.75">
      <c r="A159" s="4"/>
      <c r="B159" s="4"/>
      <c r="C159" s="4"/>
      <c r="D159" s="10" t="str">
        <f>R_10</f>
        <v>Zednické práce</v>
      </c>
      <c r="E159" s="4"/>
      <c r="F159" s="47"/>
      <c r="G159" s="3"/>
      <c r="H159" s="4"/>
    </row>
    <row r="160" spans="1:10">
      <c r="A160" s="4"/>
      <c r="B160" s="4"/>
      <c r="C160" s="4"/>
      <c r="D160" s="6"/>
      <c r="F160" s="35"/>
      <c r="G160" s="3"/>
      <c r="H160" s="4"/>
    </row>
    <row r="161" spans="1:10">
      <c r="A161" s="4"/>
      <c r="B161" s="4"/>
      <c r="C161" s="4"/>
      <c r="D161" s="6"/>
      <c r="F161" s="47"/>
      <c r="G161" s="3"/>
      <c r="H161" s="4"/>
    </row>
    <row r="162" spans="1:10" ht="30">
      <c r="A162" s="9">
        <f>MAX(A$123:A161)+1</f>
        <v>13</v>
      </c>
      <c r="B162" s="4">
        <v>34</v>
      </c>
      <c r="C162" s="4" t="s">
        <v>121</v>
      </c>
      <c r="D162" s="6" t="s">
        <v>157</v>
      </c>
      <c r="E162" s="63" t="s">
        <v>0</v>
      </c>
      <c r="F162" s="47">
        <f>CEILING(((2.08*2+0.14*5)*1.232-0.235*0.349-0.48*0.53-0.44*0.54-0.35*0.63)*14,0.005)</f>
        <v>72.704999999999998</v>
      </c>
      <c r="G162" s="3"/>
      <c r="H162" s="7">
        <f t="shared" ref="H162:H168" si="7">ROUND(F162*G162,0)</f>
        <v>0</v>
      </c>
      <c r="J162" s="12">
        <v>0.27740999999999999</v>
      </c>
    </row>
    <row r="163" spans="1:10" ht="30">
      <c r="A163" s="9">
        <f>MAX(A$123:A162)+1</f>
        <v>14</v>
      </c>
      <c r="B163" s="4">
        <v>31</v>
      </c>
      <c r="C163" s="4" t="s">
        <v>134</v>
      </c>
      <c r="D163" s="6" t="s">
        <v>158</v>
      </c>
      <c r="E163" s="12" t="s">
        <v>4</v>
      </c>
      <c r="F163" s="47">
        <f>CEILING((0.6*2+0.45*2)*0.00136*1.1*14,0.0005)</f>
        <v>4.3999999999999997E-2</v>
      </c>
      <c r="G163" s="3"/>
      <c r="H163" s="7">
        <f t="shared" si="7"/>
        <v>0</v>
      </c>
      <c r="J163" s="12">
        <v>1.0900000000000001</v>
      </c>
    </row>
    <row r="164" spans="1:10" ht="30">
      <c r="A164" s="9">
        <f>MAX(A$123:A163)+1</f>
        <v>15</v>
      </c>
      <c r="B164" s="4">
        <v>31</v>
      </c>
      <c r="C164" s="4" t="s">
        <v>133</v>
      </c>
      <c r="D164" s="6" t="s">
        <v>159</v>
      </c>
      <c r="E164" s="12" t="s">
        <v>0</v>
      </c>
      <c r="F164" s="47">
        <f>CEILING(2.08*0.37*14,0.005)</f>
        <v>10.775</v>
      </c>
      <c r="G164" s="3"/>
      <c r="H164" s="7">
        <f t="shared" ref="H164" si="8">ROUND(F164*G164,0)</f>
        <v>0</v>
      </c>
      <c r="J164" s="12">
        <v>0.23185</v>
      </c>
    </row>
    <row r="165" spans="1:10">
      <c r="A165" s="9">
        <f>MAX(A$123:A164)+1</f>
        <v>16</v>
      </c>
      <c r="B165" s="4">
        <v>31</v>
      </c>
      <c r="C165" s="4" t="s">
        <v>98</v>
      </c>
      <c r="D165" s="6" t="s">
        <v>99</v>
      </c>
      <c r="E165" s="12" t="s">
        <v>4</v>
      </c>
      <c r="F165" s="47">
        <f>CEILING(2.08*0.37*0.002*1.2*14,0.0005)</f>
        <v>2.6000000000000002E-2</v>
      </c>
      <c r="G165" s="3"/>
      <c r="H165" s="7">
        <f t="shared" ref="H165" si="9">ROUND(F165*G165,0)</f>
        <v>0</v>
      </c>
      <c r="J165" s="12">
        <v>1.0529999999999999</v>
      </c>
    </row>
    <row r="166" spans="1:10" ht="30">
      <c r="A166" s="9">
        <f>MAX(A$123:A165)+1</f>
        <v>17</v>
      </c>
      <c r="B166" s="4">
        <v>764</v>
      </c>
      <c r="C166" s="4" t="s">
        <v>135</v>
      </c>
      <c r="D166" s="6" t="s">
        <v>160</v>
      </c>
      <c r="E166" s="12" t="s">
        <v>0</v>
      </c>
      <c r="F166" s="47">
        <f>CEILING(2.35*0.55*14,0.05)</f>
        <v>18.100000000000001</v>
      </c>
      <c r="G166" s="3"/>
      <c r="H166" s="7">
        <f t="shared" ref="H166:H167" si="10">ROUND(F166*G166,0)</f>
        <v>0</v>
      </c>
    </row>
    <row r="167" spans="1:10">
      <c r="A167" s="9">
        <f>MAX(A$123:A166)+1</f>
        <v>18</v>
      </c>
      <c r="B167" s="4">
        <v>764</v>
      </c>
      <c r="C167" s="4" t="s">
        <v>105</v>
      </c>
      <c r="D167" s="6" t="s">
        <v>106</v>
      </c>
      <c r="E167" s="12" t="s">
        <v>6</v>
      </c>
      <c r="F167" s="37">
        <f>H166</f>
        <v>0</v>
      </c>
      <c r="G167" s="66">
        <v>0</v>
      </c>
      <c r="H167" s="7">
        <f t="shared" si="10"/>
        <v>0</v>
      </c>
    </row>
    <row r="168" spans="1:10">
      <c r="A168" s="9">
        <f>MAX(A$123:A167)+1</f>
        <v>19</v>
      </c>
      <c r="B168" s="4">
        <v>783</v>
      </c>
      <c r="C168" s="4" t="s">
        <v>136</v>
      </c>
      <c r="D168" s="6" t="s">
        <v>137</v>
      </c>
      <c r="E168" s="12" t="s">
        <v>0</v>
      </c>
      <c r="F168" s="70">
        <f>F166</f>
        <v>18.100000000000001</v>
      </c>
      <c r="G168" s="3"/>
      <c r="H168" s="7">
        <f t="shared" si="7"/>
        <v>0</v>
      </c>
    </row>
    <row r="169" spans="1:10">
      <c r="A169" s="4"/>
      <c r="B169" s="4"/>
      <c r="C169" s="4"/>
      <c r="D169" s="6"/>
      <c r="F169" s="47"/>
      <c r="G169" s="3"/>
      <c r="H169" s="4"/>
    </row>
    <row r="170" spans="1:10">
      <c r="A170" s="4"/>
      <c r="B170" s="4"/>
      <c r="C170" s="4"/>
      <c r="D170" s="5" t="str">
        <f>D159&amp;"  -  celkem"</f>
        <v>Zednické práce  -  celkem</v>
      </c>
      <c r="F170" s="47"/>
      <c r="G170" s="3"/>
      <c r="H170" s="2">
        <f>SUM(H159:H169)</f>
        <v>0</v>
      </c>
    </row>
    <row r="171" spans="1:10">
      <c r="F171" s="35"/>
    </row>
    <row r="172" spans="1:10">
      <c r="F172" s="35"/>
    </row>
    <row r="173" spans="1:10">
      <c r="F173" s="35"/>
    </row>
    <row r="174" spans="1:10">
      <c r="F174" s="35"/>
    </row>
    <row r="175" spans="1:10">
      <c r="F175" s="47"/>
    </row>
    <row r="176" spans="1:10">
      <c r="F176" s="47"/>
    </row>
    <row r="177" spans="1:8" ht="18.75">
      <c r="A177" s="4"/>
      <c r="B177" s="4"/>
      <c r="C177" s="4"/>
      <c r="D177" s="10" t="str">
        <f>R_03</f>
        <v>Izolace proti vodě</v>
      </c>
      <c r="F177" s="47"/>
      <c r="G177" s="3"/>
      <c r="H177" s="4"/>
    </row>
    <row r="178" spans="1:8">
      <c r="A178" s="4"/>
      <c r="B178" s="4"/>
      <c r="C178" s="4"/>
      <c r="D178" s="6"/>
      <c r="F178" s="47"/>
      <c r="G178" s="3"/>
      <c r="H178" s="4"/>
    </row>
    <row r="179" spans="1:8">
      <c r="A179" s="4"/>
      <c r="B179" s="4"/>
      <c r="C179" s="4"/>
      <c r="D179" s="6"/>
      <c r="F179" s="47"/>
      <c r="G179" s="3"/>
      <c r="H179" s="4"/>
    </row>
    <row r="180" spans="1:8">
      <c r="A180" s="9">
        <f>MAX(A$123:A179)+1</f>
        <v>20</v>
      </c>
      <c r="B180" s="12">
        <v>711</v>
      </c>
      <c r="C180" s="12" t="s">
        <v>151</v>
      </c>
      <c r="D180" s="1" t="s">
        <v>163</v>
      </c>
      <c r="E180" s="12" t="s">
        <v>0</v>
      </c>
      <c r="F180" s="47">
        <f>CEILING(0.37*(0.2*2+0.275+0.31+0.19)*14,0.05)</f>
        <v>6.1000000000000005</v>
      </c>
      <c r="G180" s="3"/>
      <c r="H180" s="7">
        <f t="shared" ref="H180:H181" si="11">ROUND(F180*G180,0)</f>
        <v>0</v>
      </c>
    </row>
    <row r="181" spans="1:8">
      <c r="A181" s="9">
        <f>MAX(A$123:A180)+1</f>
        <v>21</v>
      </c>
      <c r="B181" s="12">
        <v>711</v>
      </c>
      <c r="C181" s="12" t="s">
        <v>150</v>
      </c>
      <c r="D181" s="1" t="s">
        <v>164</v>
      </c>
      <c r="E181" s="12" t="s">
        <v>0</v>
      </c>
      <c r="F181" s="70">
        <f>F180</f>
        <v>6.1000000000000005</v>
      </c>
      <c r="G181" s="3"/>
      <c r="H181" s="7">
        <f t="shared" si="11"/>
        <v>0</v>
      </c>
    </row>
    <row r="182" spans="1:8">
      <c r="A182" s="9"/>
      <c r="D182" s="1"/>
      <c r="F182" s="70"/>
      <c r="G182" s="3"/>
      <c r="H182" s="7"/>
    </row>
    <row r="183" spans="1:8">
      <c r="A183" s="9">
        <f>MAX(A$123:A182)+1</f>
        <v>22</v>
      </c>
      <c r="B183" s="12">
        <v>711</v>
      </c>
      <c r="C183" s="12" t="s">
        <v>103</v>
      </c>
      <c r="D183" s="1" t="s">
        <v>104</v>
      </c>
      <c r="E183" s="12" t="s">
        <v>6</v>
      </c>
      <c r="F183" s="70">
        <f>SUM(H177:H182)</f>
        <v>0</v>
      </c>
      <c r="G183" s="66">
        <v>0</v>
      </c>
      <c r="H183" s="7">
        <f t="shared" ref="H183" si="12">ROUND(F183*G183,0)</f>
        <v>0</v>
      </c>
    </row>
    <row r="184" spans="1:8">
      <c r="A184" s="4"/>
      <c r="B184" s="4"/>
      <c r="C184" s="4"/>
      <c r="D184" s="6"/>
      <c r="F184" s="47"/>
      <c r="G184" s="3"/>
      <c r="H184" s="4"/>
    </row>
    <row r="185" spans="1:8">
      <c r="A185" s="4"/>
      <c r="B185" s="4"/>
      <c r="C185" s="4"/>
      <c r="D185" s="5" t="str">
        <f>D177&amp;"  -  celkem"</f>
        <v>Izolace proti vodě  -  celkem</v>
      </c>
      <c r="F185" s="47"/>
      <c r="G185" s="3"/>
      <c r="H185" s="2">
        <f>SUM(H177:H184)</f>
        <v>0</v>
      </c>
    </row>
    <row r="186" spans="1:8">
      <c r="F186" s="35"/>
    </row>
    <row r="187" spans="1:8">
      <c r="F187" s="35"/>
    </row>
    <row r="188" spans="1:8">
      <c r="F188" s="35"/>
    </row>
    <row r="189" spans="1:8">
      <c r="F189" s="35"/>
    </row>
    <row r="190" spans="1:8">
      <c r="F190" s="35"/>
    </row>
    <row r="191" spans="1:8">
      <c r="F191" s="35"/>
    </row>
    <row r="192" spans="1:8" ht="18.75">
      <c r="D192" s="10" t="str">
        <f>R_95</f>
        <v>Zámečnické konstrukce</v>
      </c>
      <c r="F192" s="47"/>
      <c r="G192" s="3"/>
      <c r="H192" s="4"/>
    </row>
    <row r="193" spans="1:8">
      <c r="D193" s="6"/>
      <c r="F193" s="47"/>
      <c r="G193" s="3"/>
      <c r="H193" s="4"/>
    </row>
    <row r="194" spans="1:8">
      <c r="F194" s="47"/>
      <c r="G194" s="3"/>
      <c r="H194" s="4"/>
    </row>
    <row r="195" spans="1:8" ht="45">
      <c r="A195" s="9"/>
      <c r="D195" s="59" t="s">
        <v>100</v>
      </c>
      <c r="F195" s="8"/>
      <c r="G195" s="3"/>
      <c r="H195" s="7"/>
    </row>
    <row r="196" spans="1:8">
      <c r="A196" s="9"/>
      <c r="D196" s="1"/>
      <c r="F196" s="8"/>
      <c r="G196" s="3"/>
      <c r="H196" s="7"/>
    </row>
    <row r="197" spans="1:8">
      <c r="A197" s="9">
        <f>MAX(A$123:A196)+1</f>
        <v>23</v>
      </c>
      <c r="B197" s="12">
        <v>767</v>
      </c>
      <c r="D197" s="1" t="s">
        <v>140</v>
      </c>
      <c r="E197" s="63" t="s">
        <v>1</v>
      </c>
      <c r="F197" s="8">
        <v>14</v>
      </c>
      <c r="G197" s="3"/>
      <c r="H197" s="7">
        <f t="shared" ref="H197:H199" si="13">ROUND(F197*G197,0)</f>
        <v>0</v>
      </c>
    </row>
    <row r="198" spans="1:8">
      <c r="A198" s="9">
        <f>MAX(A$123:A197)+1</f>
        <v>24</v>
      </c>
      <c r="B198" s="12">
        <v>767</v>
      </c>
      <c r="D198" s="1" t="s">
        <v>141</v>
      </c>
      <c r="E198" s="63" t="s">
        <v>1</v>
      </c>
      <c r="F198" s="8">
        <v>14</v>
      </c>
      <c r="G198" s="3"/>
      <c r="H198" s="7">
        <f t="shared" si="13"/>
        <v>0</v>
      </c>
    </row>
    <row r="199" spans="1:8">
      <c r="A199" s="9">
        <f>MAX(A$123:A198)+1</f>
        <v>25</v>
      </c>
      <c r="B199" s="12">
        <v>767</v>
      </c>
      <c r="D199" s="1" t="s">
        <v>142</v>
      </c>
      <c r="E199" s="63" t="s">
        <v>1</v>
      </c>
      <c r="F199" s="8">
        <v>14</v>
      </c>
      <c r="G199" s="3"/>
      <c r="H199" s="7">
        <f t="shared" si="13"/>
        <v>0</v>
      </c>
    </row>
    <row r="200" spans="1:8">
      <c r="A200" s="9">
        <f>MAX(A$123:A199)+1</f>
        <v>26</v>
      </c>
      <c r="B200" s="12">
        <v>767</v>
      </c>
      <c r="D200" s="1" t="s">
        <v>139</v>
      </c>
      <c r="E200" s="63" t="s">
        <v>1</v>
      </c>
      <c r="F200" s="8">
        <v>14</v>
      </c>
      <c r="G200" s="3"/>
      <c r="H200" s="7">
        <f t="shared" ref="H200" si="14">ROUND(F200*G200,0)</f>
        <v>0</v>
      </c>
    </row>
    <row r="201" spans="1:8">
      <c r="A201" s="9"/>
      <c r="D201" s="1"/>
      <c r="F201" s="8"/>
      <c r="G201" s="3"/>
      <c r="H201" s="7"/>
    </row>
    <row r="202" spans="1:8">
      <c r="A202" s="9">
        <f>MAX(A$123:A201)+1</f>
        <v>27</v>
      </c>
      <c r="B202" s="12">
        <v>767</v>
      </c>
      <c r="C202" s="12" t="s">
        <v>107</v>
      </c>
      <c r="D202" s="1" t="s">
        <v>108</v>
      </c>
      <c r="E202" s="12" t="s">
        <v>6</v>
      </c>
      <c r="F202" s="70">
        <f>SUM(H194:H201)</f>
        <v>0</v>
      </c>
      <c r="G202" s="66">
        <v>0</v>
      </c>
      <c r="H202" s="7">
        <f t="shared" ref="H202" si="15">ROUND(F202*G202,0)</f>
        <v>0</v>
      </c>
    </row>
    <row r="203" spans="1:8">
      <c r="D203" s="6"/>
      <c r="F203" s="47"/>
      <c r="G203" s="3"/>
      <c r="H203" s="4"/>
    </row>
    <row r="204" spans="1:8">
      <c r="D204" s="5" t="str">
        <f>D192&amp;"  -  celkem"</f>
        <v>Zámečnické konstrukce  -  celkem</v>
      </c>
      <c r="F204" s="47"/>
      <c r="G204" s="3"/>
      <c r="H204" s="2">
        <f>SUM(H192:H203)</f>
        <v>0</v>
      </c>
    </row>
    <row r="205" spans="1:8">
      <c r="F205" s="35"/>
    </row>
    <row r="206" spans="1:8">
      <c r="F206" s="35"/>
    </row>
    <row r="207" spans="1:8">
      <c r="F207" s="35"/>
    </row>
    <row r="208" spans="1:8">
      <c r="F208" s="35"/>
    </row>
    <row r="209" spans="1:8">
      <c r="F209" s="35"/>
    </row>
    <row r="210" spans="1:8">
      <c r="F210" s="35"/>
    </row>
    <row r="211" spans="1:8" ht="18.75">
      <c r="D211" s="10" t="str">
        <f>R_45</f>
        <v>Přesun hmot (HSV)</v>
      </c>
      <c r="F211" s="47"/>
      <c r="G211" s="3"/>
      <c r="H211" s="4"/>
    </row>
    <row r="212" spans="1:8">
      <c r="D212" s="6"/>
      <c r="F212" s="4"/>
      <c r="G212" s="3"/>
      <c r="H212" s="4"/>
    </row>
    <row r="213" spans="1:8">
      <c r="A213" s="9">
        <f>MAX(A$123:A212)+1</f>
        <v>28</v>
      </c>
      <c r="B213" s="9">
        <v>98</v>
      </c>
      <c r="C213" s="9" t="s">
        <v>143</v>
      </c>
      <c r="D213" s="40" t="s">
        <v>144</v>
      </c>
      <c r="E213" s="11" t="s">
        <v>4</v>
      </c>
      <c r="F213" s="67">
        <f t="array" ref="F213">SUM(F127:F204*J127:J204)</f>
        <v>55.6820916</v>
      </c>
      <c r="G213" s="3"/>
      <c r="H213" s="37">
        <f>ROUND(F213*G213,0)</f>
        <v>0</v>
      </c>
    </row>
    <row r="214" spans="1:8">
      <c r="D214" s="6"/>
      <c r="F214" s="4"/>
      <c r="G214" s="3"/>
      <c r="H214" s="4"/>
    </row>
    <row r="215" spans="1:8">
      <c r="D215" s="5" t="str">
        <f>D211&amp;"  -  celkem"</f>
        <v>Přesun hmot (HSV)  -  celkem</v>
      </c>
      <c r="F215" s="4"/>
      <c r="G215" s="3"/>
      <c r="H215" s="2">
        <f>SUM(H211:H214)</f>
        <v>0</v>
      </c>
    </row>
    <row r="222" spans="1:8" ht="18.75">
      <c r="D222" s="10" t="str">
        <f>R_12</f>
        <v>Vedlejší rozpočtové náklady</v>
      </c>
      <c r="F222" s="4"/>
      <c r="G222" s="3"/>
      <c r="H222" s="4"/>
    </row>
    <row r="223" spans="1:8">
      <c r="D223" s="6"/>
      <c r="F223" s="4"/>
      <c r="G223" s="3"/>
      <c r="H223" s="4"/>
    </row>
    <row r="224" spans="1:8">
      <c r="D224" s="6"/>
      <c r="F224" s="4"/>
      <c r="G224" s="3"/>
      <c r="H224" s="4"/>
    </row>
    <row r="225" spans="1:9">
      <c r="D225" s="5" t="s">
        <v>110</v>
      </c>
      <c r="F225" s="4"/>
      <c r="G225" s="3"/>
      <c r="H225" s="4"/>
    </row>
    <row r="226" spans="1:9">
      <c r="D226" s="6"/>
      <c r="F226" s="4"/>
      <c r="G226" s="3"/>
      <c r="H226" s="4"/>
    </row>
    <row r="227" spans="1:9" ht="30">
      <c r="A227" s="9">
        <f>MAX(A$123:A226)+1</f>
        <v>29</v>
      </c>
      <c r="D227" s="61" t="s">
        <v>102</v>
      </c>
      <c r="E227" s="8" t="s">
        <v>6</v>
      </c>
      <c r="F227" s="15">
        <f>SUM($H$24:$H$33)</f>
        <v>0</v>
      </c>
      <c r="G227" s="45">
        <v>0</v>
      </c>
      <c r="H227" s="7">
        <f>ROUND(G227*F227,0)</f>
        <v>0</v>
      </c>
    </row>
    <row r="228" spans="1:9" ht="30">
      <c r="A228" s="9">
        <f>MAX(A$123:A227)+1</f>
        <v>30</v>
      </c>
      <c r="D228" s="65" t="s">
        <v>111</v>
      </c>
      <c r="E228" s="8" t="s">
        <v>6</v>
      </c>
      <c r="F228" s="15">
        <f>SUM($H$24:$H$33)</f>
        <v>0</v>
      </c>
      <c r="G228" s="45">
        <v>0</v>
      </c>
      <c r="H228" s="7">
        <f>ROUND(G228*F228,0)</f>
        <v>0</v>
      </c>
    </row>
    <row r="229" spans="1:9">
      <c r="A229" s="9"/>
      <c r="D229" s="44"/>
      <c r="F229" s="15"/>
      <c r="G229" s="3"/>
      <c r="H229" s="37"/>
    </row>
    <row r="230" spans="1:9">
      <c r="A230" s="9"/>
      <c r="D230" s="64"/>
      <c r="F230" s="15"/>
      <c r="G230" s="3"/>
      <c r="H230" s="37"/>
    </row>
    <row r="231" spans="1:9">
      <c r="A231" s="9"/>
      <c r="D231" s="5" t="s">
        <v>92</v>
      </c>
      <c r="F231" s="15"/>
      <c r="G231" s="15"/>
      <c r="H231" s="7"/>
    </row>
    <row r="232" spans="1:9">
      <c r="A232" s="9"/>
      <c r="F232" s="15"/>
      <c r="G232" s="15"/>
      <c r="H232" s="7"/>
    </row>
    <row r="233" spans="1:9" ht="90">
      <c r="A233" s="9"/>
      <c r="D233" s="6" t="s">
        <v>96</v>
      </c>
      <c r="F233" s="15"/>
      <c r="G233" s="15"/>
      <c r="H233" s="7"/>
    </row>
    <row r="234" spans="1:9">
      <c r="A234" s="9"/>
      <c r="F234" s="15"/>
      <c r="G234" s="15"/>
      <c r="H234" s="7"/>
    </row>
    <row r="235" spans="1:9">
      <c r="A235" s="9">
        <f>MAX(A$123:A231)+1</f>
        <v>31</v>
      </c>
      <c r="D235" s="6" t="s">
        <v>65</v>
      </c>
      <c r="E235" s="12" t="s">
        <v>6</v>
      </c>
      <c r="F235" s="15">
        <f>SUM($H$23:$H$33)</f>
        <v>0</v>
      </c>
      <c r="G235" s="43">
        <v>0</v>
      </c>
      <c r="H235" s="7">
        <f t="shared" ref="H235" si="16">ROUND(G235*F235,0)</f>
        <v>0</v>
      </c>
    </row>
    <row r="236" spans="1:9">
      <c r="A236" s="9">
        <f>MAX(A$123:A235)+1</f>
        <v>32</v>
      </c>
      <c r="D236" s="6" t="s">
        <v>94</v>
      </c>
      <c r="E236" s="12" t="s">
        <v>6</v>
      </c>
      <c r="F236" s="15">
        <f>H235</f>
        <v>0</v>
      </c>
      <c r="G236" s="46">
        <v>0</v>
      </c>
      <c r="H236" s="7">
        <f>ROUND(G236*F236,0)</f>
        <v>0</v>
      </c>
    </row>
    <row r="237" spans="1:9" ht="30">
      <c r="A237" s="9">
        <f>MAX(A$116:A236)+1</f>
        <v>33</v>
      </c>
      <c r="B237" s="48"/>
      <c r="C237" s="48"/>
      <c r="D237" s="49" t="s">
        <v>97</v>
      </c>
      <c r="E237" s="48" t="s">
        <v>5</v>
      </c>
      <c r="F237" s="50">
        <v>1</v>
      </c>
      <c r="G237" s="3"/>
      <c r="H237" s="7">
        <f>ROUND(F237*G237,0)</f>
        <v>0</v>
      </c>
      <c r="I237" s="48"/>
    </row>
    <row r="238" spans="1:9">
      <c r="A238" s="9"/>
      <c r="F238" s="4"/>
      <c r="G238" s="3"/>
      <c r="H238" s="7"/>
    </row>
    <row r="239" spans="1:9">
      <c r="D239" s="5" t="str">
        <f>D222&amp;"  -  celkem"</f>
        <v>Vedlejší rozpočtové náklady  -  celkem</v>
      </c>
      <c r="F239" s="3"/>
      <c r="G239" s="3"/>
      <c r="H239" s="2">
        <f>SUM(H222:H238)</f>
        <v>0</v>
      </c>
    </row>
    <row r="245" spans="5:7">
      <c r="E245" s="41"/>
      <c r="F245" s="41"/>
      <c r="G245" s="41"/>
    </row>
  </sheetData>
  <autoFilter ref="A121:H239"/>
  <mergeCells count="32">
    <mergeCell ref="D93:H93"/>
    <mergeCell ref="D109:H109"/>
    <mergeCell ref="D110:H110"/>
    <mergeCell ref="D97:H97"/>
    <mergeCell ref="D98:H98"/>
    <mergeCell ref="D99:H99"/>
    <mergeCell ref="D101:H101"/>
    <mergeCell ref="D102:H102"/>
    <mergeCell ref="D107:H107"/>
    <mergeCell ref="D57:H57"/>
    <mergeCell ref="D72:H72"/>
    <mergeCell ref="D87:H87"/>
    <mergeCell ref="D77:H77"/>
    <mergeCell ref="D84:H84"/>
    <mergeCell ref="D85:H85"/>
    <mergeCell ref="D82:H82"/>
    <mergeCell ref="D92:H92"/>
    <mergeCell ref="D48:H48"/>
    <mergeCell ref="D91:H91"/>
    <mergeCell ref="D80:H80"/>
    <mergeCell ref="D49:H49"/>
    <mergeCell ref="D74:H74"/>
    <mergeCell ref="D58:H58"/>
    <mergeCell ref="D50:H50"/>
    <mergeCell ref="D63:H63"/>
    <mergeCell ref="D67:H67"/>
    <mergeCell ref="D69:H69"/>
    <mergeCell ref="D68:H68"/>
    <mergeCell ref="D86:H86"/>
    <mergeCell ref="D70:H70"/>
    <mergeCell ref="D71:H71"/>
    <mergeCell ref="D51:H51"/>
  </mergeCells>
  <hyperlinks>
    <hyperlink ref="D30" location="S_03" display="rezerva 1"/>
    <hyperlink ref="D177" location="R_03" display="R_03"/>
    <hyperlink ref="D29" location="S_10" display="Piloty betonované na místě"/>
    <hyperlink ref="D159" location="R_10" display="R_10"/>
    <hyperlink ref="D34" location="S_12" display="Podkladní vrstvy"/>
    <hyperlink ref="D222" location="R_12" display="R_12"/>
    <hyperlink ref="D130" location="R_41" display="R_41"/>
    <hyperlink ref="D28" location="S_41" display="Dveře vnitřní"/>
    <hyperlink ref="D211" location="R_45" display="R_45"/>
    <hyperlink ref="D31" location="S_95" display="Čtvrtek"/>
    <hyperlink ref="D192" location="R_95" display="R_95"/>
    <hyperlink ref="D62" location="S_01" display="(viz zařízení staveniště)"/>
    <hyperlink ref="D66" location="S_01" display="(viz zařízení staveniště)"/>
    <hyperlink ref="D32" location="S_45" display="Zdvojené podlahy"/>
  </hyperlinks>
  <pageMargins left="0.70866141732283472" right="0.70866141732283472" top="0.78740157480314965" bottom="0.78740157480314965" header="0.31496062992125984" footer="0.31496062992125984"/>
  <pageSetup paperSize="9" scale="66" fitToHeight="1000" orientation="portrait" blackAndWhite="1" horizontalDpi="300" verticalDpi="300" r:id="rId1"/>
  <headerFooter>
    <oddHeader>&amp;L&amp;F</oddHeader>
    <oddFooter>&amp;LTisk dne: &amp;D&amp;RStrana &amp;P</oddFooter>
  </headerFooter>
  <rowBreaks count="1" manualBreakCount="1">
    <brk id="210" min="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18</vt:i4>
      </vt:variant>
    </vt:vector>
  </HeadingPairs>
  <TitlesOfParts>
    <vt:vector size="19" baseType="lpstr">
      <vt:lpstr>Specifikace</vt:lpstr>
      <vt:lpstr>Bod_0222</vt:lpstr>
      <vt:lpstr>Bod_0233</vt:lpstr>
      <vt:lpstr>Bod_0256</vt:lpstr>
      <vt:lpstr>Bod_0297</vt:lpstr>
      <vt:lpstr>Specifikace!Názvy_tisku</vt:lpstr>
      <vt:lpstr>Specifikace!Oblast_tisku</vt:lpstr>
      <vt:lpstr>R_03</vt:lpstr>
      <vt:lpstr>R_10</vt:lpstr>
      <vt:lpstr>R_12</vt:lpstr>
      <vt:lpstr>R_41</vt:lpstr>
      <vt:lpstr>R_45</vt:lpstr>
      <vt:lpstr>R_95</vt:lpstr>
      <vt:lpstr>S_03</vt:lpstr>
      <vt:lpstr>S_10</vt:lpstr>
      <vt:lpstr>S_12</vt:lpstr>
      <vt:lpstr>S_41</vt:lpstr>
      <vt:lpstr>S_45</vt:lpstr>
      <vt:lpstr>S_95</vt:lpstr>
    </vt:vector>
  </TitlesOfParts>
  <Company>L.Z.Atelier, s.r.o.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mslavik</dc:creator>
  <cp:lastModifiedBy>Martin Feistner</cp:lastModifiedBy>
  <cp:lastPrinted>2010-05-31T08:39:06Z</cp:lastPrinted>
  <dcterms:created xsi:type="dcterms:W3CDTF">2008-05-05T07:37:55Z</dcterms:created>
  <dcterms:modified xsi:type="dcterms:W3CDTF">2017-01-31T09:32:48Z</dcterms:modified>
</cp:coreProperties>
</file>